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Target="xl/workbook.xml" Type="http://schemas.openxmlformats.org/officeDocument/2006/relationships/officeDocument" Id="rId1"/></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workbookPr/>
  <sheets>
    <sheet sheetId="1" name="analytical_stem_view" state="visible" r:id="rId3"/>
    <sheet sheetId="2" name="viewFullOccurrence@BIEN3@Brad" state="visible" r:id="rId4"/>
  </sheets>
  <definedNames/>
  <calcPr/>
</workbook>
</file>

<file path=xl/comments1.xml><?xml version="1.0" encoding="utf-8"?>
<comments xmlns="http://schemas.openxmlformats.org/spreadsheetml/2006/main">
  <authors>
    <author/>
  </authors>
  <commentList>
    <comment ref="A1" authorId="0">
      <text>
        <t xml:space="preserve">click for clickable version
	-Aaron Marcuse-Kubitza</t>
      </text>
    </comment>
  </commentList>
</comments>
</file>

<file path=xl/sharedStrings.xml><?xml version="1.0" encoding="utf-8"?>
<sst xmlns="http://schemas.openxmlformats.org/spreadsheetml/2006/main" count="282" uniqueCount="176">
  <si>
    <t>actual column</t>
  </si>
  <si>
    <t>viewFullOccurrence</t>
  </si>
  <si>
    <t>datasource</t>
  </si>
  <si>
    <t>text</t>
  </si>
  <si>
    <t>variant of DwC term;
where this database got the data; the proximate data provider</t>
  </si>
  <si>
    <t>http://geoscrub.geoscrub_output.acceptedCountry__@VegBIEN__@vegpath.org;
"The name of the country or major administrative unit in which the Location occurs"</t>
  </si>
  <si>
    <t>:"The name of the next smaller administrative region than country (state, province, canton, department, region, etc.) in which the Location occurs"</t>
  </si>
  <si>
    <t>:"The full, unabbreviated name of the next smaller administrative region than stateProvince (county, shire, department, etc.) in which the Location occurs"</t>
  </si>
  <si>
    <t>:"The specific description of the place"</t>
  </si>
  <si>
    <t>double precision</t>
  </si>
  <si>
    <t>:"The geographic latitude (in decimal degrees, using the spatial reference system given in geodeticDatum) of the geographic center of a Location"</t>
  </si>
  <si>
    <t>:"The geographic longitude (in decimal degrees, using the spatial reference system given in geodeticDatum) of the geographic center of a Location"</t>
  </si>
  <si>
    <t>:"The horizontal distance (in meters) from the given decimalLatitude and decimalLongitude describing the smallest circle containing the whole of the Location"</t>
  </si>
  <si>
    <t>coordinateSource_bien</t>
  </si>
  <si>
    <t>coordinatesource</t>
  </si>
  <si>
    <t>:"A list (concatenated and separated) of maps, gazetteers, or other resources used to georeference the Location, described specifically enough to allow anyone in the future to use the same resources"</t>
  </si>
  <si>
    <t>georeferenceProtocol_bien</t>
  </si>
  <si>
    <t>:"A description or reference to the methods used to determine the spatial footprint, coordinates, and uncertainties"</t>
  </si>
  <si>
    <t>geovalid_bien</t>
  </si>
  <si>
    <t>integer</t>
  </si>
  <si>
    <t>derived column;
whether the coordinates are within the boundary of the asserted named places</t>
  </si>
  <si>
    <t>isNewWorld_bien</t>
  </si>
  <si>
    <t>derived column;
whether the country is in the Americas</t>
  </si>
  <si>
    <t>http://project.sourceaccessioncode__@VegBIEN__.public@vegpath.org;
"A reference to a specific 'project'"</t>
  </si>
  <si>
    <t>project_contributors</t>
  </si>
  <si>
    <t>text[]</t>
  </si>
  <si>
    <t>:"intersection entit[ies] used to 'link' a party with a specific project wherein vegetation plots are described"</t>
  </si>
  <si>
    <t>:"An identifier for the set of location information (data associated with dcterms:Location)"</t>
  </si>
  <si>
    <t>:"Name or label for a plot"</t>
  </si>
  <si>
    <t>http://location.authorlocationcode__@VegBIEN__.public@vegpath.org;
"Code for subplot, line, or any other subsample or subdivision of plot"</t>
  </si>
  <si>
    <t>location__cultivated__bien</t>
  </si>
  <si>
    <t>boolean</t>
  </si>
  <si>
    <t>variant of DwC term;
whether the occurrence's location is flagged as cultivated</t>
  </si>
  <si>
    <t>http://locationevent.locationevent_id__@VegBIEN__.public@vegpath.org;
autogenerated ID for locationevent</t>
  </si>
  <si>
    <t>date</t>
  </si>
  <si>
    <t>:"The date-time or interval during which an Event occurred. For occurrences, this is the date-time when the event was recorded."</t>
  </si>
  <si>
    <t>elevationInMeters</t>
  </si>
  <si>
    <t>the average "elevation (altitude, usually above sea level), in meters"</t>
  </si>
  <si>
    <t>:"Representative azimuth of slope gradient (0-360 degrees) or as a cardinal direction (e.g. N, S, NE)"</t>
  </si>
  <si>
    <t>:"Representative inclination of slope in degrees"</t>
  </si>
  <si>
    <t>plotArea_ha</t>
  </si>
  <si>
    <t>variant of VegX term;
"Total area of the plot" (VegX)</t>
  </si>
  <si>
    <t>:"The name of, reference to, or description of the method or protocol used during an Event"</t>
  </si>
  <si>
    <t>temperature_C</t>
  </si>
  <si>
    <t>variant of VegX term;
"Temperature during observation" (VegX)</t>
  </si>
  <si>
    <t>precipitation_m</t>
  </si>
  <si>
    <t>variant of VegX term;
total annual rainfall</t>
  </si>
  <si>
    <t>stratum__name</t>
  </si>
  <si>
    <t>:"Name associated with this stratum"</t>
  </si>
  <si>
    <t>communities</t>
  </si>
  <si>
    <t>:"A textual label for a community type. A community type is an abstract grouping of organisms that tend to co-occur on the landscape due to shared ecological requirements or preferences."</t>
  </si>
  <si>
    <t>plot__collectors</t>
  </si>
  <si>
    <t>variant of VegBank term</t>
  </si>
  <si>
    <t>specimenHolderInstitutions</t>
  </si>
  <si>
    <t>from DwC, renamed;
the institution(s) holding a copy of the specimen</t>
  </si>
  <si>
    <t>collection</t>
  </si>
  <si>
    <t>from DwC, renamed</t>
  </si>
  <si>
    <t>accessionNumber</t>
  </si>
  <si>
    <t>variant of DwC term</t>
  </si>
  <si>
    <t>:"An identifier for the Occurrence (as opposed to a particular digital record of the occurrence). In the absence of a persistent global unique identifier, construct one from a combination of identifiers in the record that will most closely make the occurrenceID globally unique."</t>
  </si>
  <si>
    <t>:"A list (concatenated and separated) of names of people, groups, or organizations responsible for recording the original Occurrence. The primary collector or observer, especially one who applies a personal identifier (recordNumber), should be listed first."</t>
  </si>
  <si>
    <t>:"An identifier given to the Occurrence at the time it was recorded. Often serves as a link between field notes and an Occurrence record, such as a specimen collector's number."</t>
  </si>
  <si>
    <t>dateCollected</t>
  </si>
  <si>
    <t>:"The earliest date-time (Common Era calendar) in a date-time period during which an organism or group of organisms was collected or observed"</t>
  </si>
  <si>
    <t>family_verbatim</t>
  </si>
  <si>
    <t>:"The full scientific name of the family in which the taxon is classified"</t>
  </si>
  <si>
    <t>scientificName_verbatim</t>
  </si>
  <si>
    <t>:"The full scientific name, with authorship and date information if known. When forming part of an Identification, this should be the name in lowest level taxonomic rank that can be determined."</t>
  </si>
  <si>
    <t>:"A list (concatenated and separated) of names of people, groups, or organizations who assigned the Taxon to the subject"</t>
  </si>
  <si>
    <t>:"The date on which the subject was identified as representing the Taxon"</t>
  </si>
  <si>
    <t>:"Comments or notes about the Identification"</t>
  </si>
  <si>
    <t>http://TNRS.taxon_scrub.matchedFamily__@VegBIEN__.public@vegpath.org;
"The closest matching family in the TNRS database to the family submitted"</t>
  </si>
  <si>
    <t>taxonName_matched</t>
  </si>
  <si>
    <t>:"Scientific name with the highest match score. May be an exact match or a fuzzy match."</t>
  </si>
  <si>
    <t>scientificNameAuthorship_matched</t>
  </si>
  <si>
    <t>:"Standard authority for the matched name"</t>
  </si>
  <si>
    <t>higherPlantGroup_bien</t>
  </si>
  <si>
    <t>higher_plant_group</t>
  </si>
  <si>
    <t>closed list derived from higher taxa</t>
  </si>
  <si>
    <t>taxonomic_status</t>
  </si>
  <si>
    <t>:"The status of the use of the scientificName as a label for a taxon. Requires taxonomic opinion to define the scope of a taxon. [...] Examples: "invalid", "misapplied", "homotypic synonym", "accepted"."</t>
  </si>
  <si>
    <t>scrubbed_family</t>
  </si>
  <si>
    <t>the family of the TNRS accepted or matched name</t>
  </si>
  <si>
    <t>scrubbed_genus</t>
  </si>
  <si>
    <t>the genus of the TNRS accepted or matched name</t>
  </si>
  <si>
    <t>scrubbed_specific_epithet</t>
  </si>
  <si>
    <t>the specific epithet of the TNRS accepted or matched name</t>
  </si>
  <si>
    <t>scrubbed_species_binomial</t>
  </si>
  <si>
    <t>the species binomial of the TNRS accepted or matched name</t>
  </si>
  <si>
    <t>scrubbed_taxon_name_no_author</t>
  </si>
  <si>
    <t>the taxon name without author of the TNRS accepted or matched name</t>
  </si>
  <si>
    <t>scrubbed_author</t>
  </si>
  <si>
    <t>the author of the TNRS accepted or matched name</t>
  </si>
  <si>
    <t>scrubbed_taxon_name_with_author</t>
  </si>
  <si>
    <t>the taxon name with author of the TNRS accepted or matched name</t>
  </si>
  <si>
    <t>http://TNRS.taxon_scrub.scrubbed_morphospecies_binomial__@VegBIEN__.public@vegpath.org;
"combine the `taxon` plus `morphospecies` to produce a unique string, `taxonMorphospecies`"</t>
  </si>
  <si>
    <t>growthForm</t>
  </si>
  <si>
    <t>growthform</t>
  </si>
  <si>
    <t>:"Growth form"; "Closed pick list"</t>
  </si>
  <si>
    <t>:"The reproductive condition of the biological individual(s) represented in the Occurrence. Recommended best practice is to use a controlled vocabulary."</t>
  </si>
  <si>
    <t>threatened_bien</t>
  </si>
  <si>
    <t>derived column</t>
  </si>
  <si>
    <t>cultivated_bien</t>
  </si>
  <si>
    <t>cultivatedBasis_bien</t>
  </si>
  <si>
    <t>:"Comments or notes about the Occurrence"</t>
  </si>
  <si>
    <t>:"Average cover of the index in percent"</t>
  </si>
  <si>
    <t>diameterBreastHeight_cm</t>
  </si>
  <si>
    <t>from SALVIAS, renamed</t>
  </si>
  <si>
    <t>height_m</t>
  </si>
  <si>
    <t>variant of VegX term</t>
  </si>
  <si>
    <t>tag</t>
  </si>
  <si>
    <t>from VegX, renamed</t>
  </si>
  <si>
    <t>organismX_m</t>
  </si>
  <si>
    <t>organismY_m</t>
  </si>
  <si>
    <t>taxonOccurrenceID</t>
  </si>
  <si>
    <t>authorTaxonCode</t>
  </si>
  <si>
    <t>aggregateOrganismObservationID</t>
  </si>
  <si>
    <t>individualObservationID</t>
  </si>
  <si>
    <t>individualCode</t>
  </si>
  <si>
    <t>:"The number of individuals represented present at the time of the Occurrence"</t>
  </si>
  <si>
    <t>http://stemobservation.authorstemcode__@VegBIEN__.public@vegpath.org;
"Name or code applied to a specific stem in the plot. This is generally a numeric label to associate a field data entry with a stem in the database."</t>
  </si>
  <si>
    <t>viewFullOccurrence@BIEN3@Brad</t>
  </si>
  <si>
    <t>analytical_stem_view</t>
  </si>
  <si>
    <t>viewFullOccurrenceID</t>
  </si>
  <si>
    <t>occurrenceType</t>
  </si>
  <si>
    <t>datasetID</t>
  </si>
  <si>
    <t>datasetName</t>
  </si>
  <si>
    <t>proximateProviderID</t>
  </si>
  <si>
    <t>proximateProviderName</t>
  </si>
  <si>
    <t>primaryProviderID</t>
  </si>
  <si>
    <t>primaryProviderName</t>
  </si>
  <si>
    <t>specimenReplicateID</t>
  </si>
  <si>
    <t>specimenHerbariumAcronym</t>
  </si>
  <si>
    <t>plotID</t>
  </si>
  <si>
    <t>plotCode</t>
  </si>
  <si>
    <t>taxonID</t>
  </si>
  <si>
    <t>taxonRank</t>
  </si>
  <si>
    <t>familyVerbatim</t>
  </si>
  <si>
    <t>taxonAuthorityVerbatim</t>
  </si>
  <si>
    <t>higherPlantGroup</t>
  </si>
  <si>
    <t>family</t>
  </si>
  <si>
    <t>genus</t>
  </si>
  <si>
    <t>species</t>
  </si>
  <si>
    <t>taxon</t>
  </si>
  <si>
    <t>taxonAuthor</t>
  </si>
  <si>
    <t>taxonMorphospecies</t>
  </si>
  <si>
    <t>tnrsTaxonomicStatus</t>
  </si>
  <si>
    <t>country</t>
  </si>
  <si>
    <t>stateProvince</t>
  </si>
  <si>
    <t>countyParish</t>
  </si>
  <si>
    <t>countryError</t>
  </si>
  <si>
    <t>stateProvinceError</t>
  </si>
  <si>
    <t>countyParishError</t>
  </si>
  <si>
    <t>latitudeVerbatim</t>
  </si>
  <si>
    <t>longitudeVerbatim</t>
  </si>
  <si>
    <t>latitude</t>
  </si>
  <si>
    <t>longitude</t>
  </si>
  <si>
    <t>elevation_m</t>
  </si>
  <si>
    <t>isGeovalid</t>
  </si>
  <si>
    <t>isNewWorld</t>
  </si>
  <si>
    <t>isIntroduced</t>
  </si>
  <si>
    <t>isCultivated</t>
  </si>
  <si>
    <t>specimenCollector</t>
  </si>
  <si>
    <t>observationDate</t>
  </si>
  <si>
    <t>identifiedBy</t>
  </si>
  <si>
    <t>identifiedDate</t>
  </si>
  <si>
    <t>localityDescription</t>
  </si>
  <si>
    <t>specimenDescription</t>
  </si>
  <si>
    <t>plotMethod</t>
  </si>
  <si>
    <t>plotAreaHa</t>
  </si>
  <si>
    <t>plotMinDbh</t>
  </si>
  <si>
    <t>abund</t>
  </si>
  <si>
    <t>abund1</t>
  </si>
  <si>
    <t>`abund2.5`</t>
  </si>
  <si>
    <t>abund10</t>
  </si>
  <si>
    <t>percentCover</t>
  </si>
</sst>
</file>

<file path=xl/styles.xml><?xml version="1.0" encoding="utf-8"?>
<styleSheet xmlns="http://schemas.openxmlformats.org/spreadsheetml/2006/main" xmlns:x14ac="http://schemas.microsoft.com/office/spreadsheetml/2009/9/ac" xmlns:mc="http://schemas.openxmlformats.org/markup-compatibility/2006">
  <fonts count="4">
    <font>
      <b val="0"/>
      <i val="0"/>
      <strike val="0"/>
      <u val="none"/>
      <sz val="10.0"/>
      <color rgb="FF000000"/>
      <name val="Arial"/>
    </font>
    <font>
      <b/>
      <i val="0"/>
      <strike val="0"/>
      <u val="none"/>
      <sz val="10.0"/>
      <color rgb="FF000000"/>
      <name val="Arial"/>
    </font>
    <font>
      <b/>
      <i val="0"/>
      <strike val="0"/>
      <u val="none"/>
      <sz val="10.0"/>
      <color rgb="FF000000"/>
      <name val="Arial"/>
    </font>
    <font>
      <b/>
      <i val="0"/>
      <strike val="0"/>
      <u val="none"/>
      <sz val="10.0"/>
      <color rgb="FF000000"/>
      <name val="Arial"/>
    </font>
  </fonts>
  <fills count="2">
    <fill>
      <patternFill patternType="none"/>
    </fill>
    <fill>
      <patternFill patternType="gray125">
        <bgColor rgb="FFFFFFFF"/>
      </patternFill>
    </fill>
  </fills>
  <borders count="1">
    <border>
      <left/>
      <right/>
      <top/>
      <bottom/>
      <diagonal/>
    </border>
  </borders>
  <cellStyleXfs count="1">
    <xf fillId="0" numFmtId="0" borderId="0" fontId="0"/>
  </cellStyleXfs>
  <cellXfs count="6">
    <xf applyAlignment="1" fillId="0" xfId="0" numFmtId="0" borderId="0" fontId="0">
      <alignment vertical="bottom" horizontal="general" wrapText="1"/>
    </xf>
    <xf applyAlignment="1" fillId="0" xfId="0" numFmtId="0" borderId="0" applyFont="1" fontId="1">
      <alignment vertical="top" horizontal="general" wrapText="1"/>
    </xf>
    <xf applyAlignment="1" fillId="0" xfId="0" numFmtId="0" borderId="0" fontId="0">
      <alignment vertical="top" horizontal="general" wrapText="1"/>
    </xf>
    <xf applyAlignment="1" fillId="0" xfId="0" numFmtId="0" borderId="0" fontId="0">
      <alignment vertical="top" horizontal="general"/>
    </xf>
    <xf applyAlignment="1" fillId="0" xfId="0" numFmtId="0" borderId="0" applyFont="1" fontId="2">
      <alignment vertical="bottom" horizontal="general" wrapText="1"/>
    </xf>
    <xf applyAlignment="1" fillId="0" xfId="0" numFmtId="0" borderId="0" applyFont="1" fontId="3">
      <alignment vertical="top" horizontal="general"/>
    </xf>
  </cellXfs>
  <cellStyles count="1">
    <cellStyle builtinId="0" name="Normal" xfId="0"/>
  </cellStyles>
</styleSheet>
</file>

<file path=xl/_rels/workbook.xml.rels><?xml version="1.0" encoding="UTF-8" standalone="yes"?><Relationships xmlns="http://schemas.openxmlformats.org/package/2006/relationships"><Relationship Target="sharedStrings.xml" Type="http://schemas.openxmlformats.org/officeDocument/2006/relationships/sharedStrings" Id="rId2"/><Relationship Target="styles.xml" Type="http://schemas.openxmlformats.org/officeDocument/2006/relationships/styles" Id="rId1"/><Relationship Target="worksheets/sheet2.xml" Type="http://schemas.openxmlformats.org/officeDocument/2006/relationships/worksheet" Id="rId4"/><Relationship Target="worksheets/sheet1.xml" Type="http://schemas.openxmlformats.org/officeDocument/2006/relationships/worksheet" Id="rId3"/></Relationships>
</file>

<file path=xl/worksheets/_rels/sheet1.xml.rels><?xml version="1.0" encoding="UTF-8" standalone="yes"?><Relationships xmlns="http://schemas.openxmlformats.org/package/2006/relationships"><Relationship Target="../drawings/vmlDrawing1.vml" Type="http://schemas.openxmlformats.org/officeDocument/2006/relationships/vmlDrawing" Id="rId2"/><Relationship Target="../comments1.xml" Type="http://schemas.openxmlformats.org/officeDocument/2006/relationships/comments" Id="rId1"/></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Views>
    <sheetView workbookViewId="0"/>
  </sheetViews>
  <sheetFormatPr customHeight="1" defaultColWidth="17.14" defaultRowHeight="12.75"/>
  <cols>
    <col min="1" customWidth="1" max="1" width="11.43"/>
    <col min="2" customWidth="1" max="2" hidden="1" width="13.0"/>
    <col min="3" customWidth="1" max="3" width="36.0"/>
    <col min="4" customWidth="1" max="4" width="5.86"/>
    <col min="5" customWidth="1" max="5" width="18.14"/>
    <col min="6" customWidth="1" max="6" width="89.0"/>
  </cols>
  <sheetData>
    <row r="1">
      <c t="str" s="5" r="A1">
        <f>HYPERLINK("https://docs.google.com/spreadsheet/ccc?key=0ArZXrTAXd-TYdDhka1Z4WnBtNTcwendla0w4Zk81ZEE#gid=0", "approved by")</f>
        <v>approved by</v>
      </c>
      <c t="s" s="1" r="B1">
        <v>0</v>
      </c>
      <c t="str" s="1" r="C1">
        <f>HYPERLINK("https://docs.google.com/spreadsheet/pub?key=0ArZXrTAXd-TYdDhka1Z4WnBtNTcwendla0w4Zk81ZEE&amp;output=html", "column (click for clickable version)")</f>
        <v>column (click for clickable version)</v>
      </c>
      <c t="str" s="5" r="D1">
        <f>HYPERLINK("https://docs.google.com/spreadsheet/ccc?key=0ArZXrTAXd-TYdDhka1Z4WnBtNTcwendla0w4Zk81ZEE#gid=0", "type")</f>
        <v>type</v>
      </c>
      <c t="s" s="1" r="E1">
        <v>1</v>
      </c>
      <c t="str" s="1" r="F1">
        <f>HYPERLINK("https://docs.google.com/spreadsheet/ccc?key=0ArZXrTAXd-TYdDhka1Z4WnBtNTcwendla0w4Zk81ZEE#gid=0",  "formula/definition/comments (click to edit)")</f>
        <v>formula/definition/comments (click to edit)</v>
      </c>
    </row>
    <row r="2">
      <c s="3" r="A2"/>
      <c t="s" s="2" r="B2">
        <v>2</v>
      </c>
      <c t="s" s="2" r="C2">
        <v>2</v>
      </c>
      <c t="s" s="3" r="D2">
        <v>3</v>
      </c>
      <c s="2" r="E2"/>
      <c t="s" s="2" r="F2">
        <v>4</v>
      </c>
    </row>
    <row r="3">
      <c s="3" r="A3"/>
      <c t="str" s="2" r="B3">
        <f>HYPERLINK("http://country__@DwC__@vegpath.org", "country__@DwC__@vegpath.org")</f>
        <v>country__@DwC__@vegpath.org</v>
      </c>
      <c t="str" s="2" r="C3">
        <f>HYPERLINK("http://country__@DwC__@vegpath.org", "country__@DwC__@vegpath.org")</f>
        <v>country__@DwC__@vegpath.org</v>
      </c>
      <c t="s" s="3" r="D3">
        <v>3</v>
      </c>
      <c s="2" r="E3"/>
      <c t="s" s="2" r="F3">
        <v>5</v>
      </c>
    </row>
    <row r="4">
      <c s="3" r="A4"/>
      <c t="str" s="2" r="B4">
        <f>HYPERLINK("http://stateProvince__@DwC__@vegpath.org", "stateProvince__@DwC__@vegpath.org")</f>
        <v>stateProvince__@DwC__@vegpath.org</v>
      </c>
      <c t="str" s="2" r="C4">
        <f>HYPERLINK("http://stateProvince__@DwC__@vegpath.org", "stateProvince__@DwC__@vegpath.org")</f>
        <v>stateProvince__@DwC__@vegpath.org</v>
      </c>
      <c t="s" s="3" r="D4">
        <v>3</v>
      </c>
      <c s="2" r="E4"/>
      <c t="s" s="2" r="F4">
        <v>6</v>
      </c>
    </row>
    <row r="5">
      <c s="3" r="A5"/>
      <c t="str" s="2" r="B5">
        <f>HYPERLINK("http://county__@DwC__@vegpath.org", "county__@DwC__@vegpath.org")</f>
        <v>county__@DwC__@vegpath.org</v>
      </c>
      <c t="str" s="2" r="C5">
        <f>HYPERLINK("http://county__@DwC__@vegpath.org", "county__@DwC__@vegpath.org")</f>
        <v>county__@DwC__@vegpath.org</v>
      </c>
      <c t="s" s="3" r="D5">
        <v>3</v>
      </c>
      <c s="2" r="E5"/>
      <c t="s" s="2" r="F5">
        <v>7</v>
      </c>
    </row>
    <row r="6">
      <c s="3" r="A6"/>
      <c t="str" s="2" r="B6">
        <f>HYPERLINK("http://locality__@DwC__@vegpath.org", "locality__@DwC__@vegpath.org")</f>
        <v>locality__@DwC__@vegpath.org</v>
      </c>
      <c t="str" s="2" r="C6">
        <f>HYPERLINK("http://locality__@DwC__@vegpath.org", "locality__@DwC__@vegpath.org")</f>
        <v>locality__@DwC__@vegpath.org</v>
      </c>
      <c t="s" s="3" r="D6">
        <v>3</v>
      </c>
      <c s="2" r="E6"/>
      <c t="s" s="2" r="F6">
        <v>8</v>
      </c>
    </row>
    <row r="7">
      <c s="3" r="A7"/>
      <c t="str" s="2" r="B7">
        <f>HYPERLINK("http://decimalLatitude__@DwC__@vegpath.org", "decimalLatitude__@DwC__@vegpath.org")</f>
        <v>decimalLatitude__@DwC__@vegpath.org</v>
      </c>
      <c t="str" s="2" r="C7">
        <f>HYPERLINK("http://decimalLatitude__@DwC__@vegpath.org", "decimalLatitude__@DwC__@vegpath.org")</f>
        <v>decimalLatitude__@DwC__@vegpath.org</v>
      </c>
      <c t="s" s="3" r="D7">
        <v>9</v>
      </c>
      <c s="2" r="E7"/>
      <c t="s" s="2" r="F7">
        <v>10</v>
      </c>
    </row>
    <row r="8">
      <c s="3" r="A8"/>
      <c t="str" s="2" r="B8">
        <f>HYPERLINK("http://decimalLongitude__@DwC__@vegpath.org", "decimalLongitude__@DwC__@vegpath.org")</f>
        <v>decimalLongitude__@DwC__@vegpath.org</v>
      </c>
      <c t="str" s="2" r="C8">
        <f>HYPERLINK("http://decimalLongitude__@DwC__@vegpath.org", "decimalLongitude__@DwC__@vegpath.org")</f>
        <v>decimalLongitude__@DwC__@vegpath.org</v>
      </c>
      <c t="s" s="3" r="D8">
        <v>9</v>
      </c>
      <c s="2" r="E8"/>
      <c t="s" s="2" r="F8">
        <v>11</v>
      </c>
    </row>
    <row r="9">
      <c s="3" r="A9"/>
      <c t="str" s="2" r="B9">
        <f>HYPERLINK("http://coordinateUncertaintyInMeters__@DwC__@vegpath.org", "coordinateUncertaintyInMeters__@DwC__@vegpath.org")</f>
        <v>coordinateUncertaintyInMeters__@DwC__@vegpath.org</v>
      </c>
      <c t="str" s="2" r="C9">
        <f>HYPERLINK("http://coordinateUncertaintyInMeters__@DwC__@vegpath.org", "coordinateUncertaintyInMeters__@DwC__@vegpath.org")</f>
        <v>coordinateUncertaintyInMeters__@DwC__@vegpath.org</v>
      </c>
      <c t="s" s="3" r="D9">
        <v>9</v>
      </c>
      <c s="2" r="E9"/>
      <c t="s" s="2" r="F9">
        <v>12</v>
      </c>
    </row>
    <row r="10">
      <c s="3" r="A10"/>
      <c t="s" s="2" r="B10">
        <v>13</v>
      </c>
      <c t="str" s="2" r="C10">
        <f>HYPERLINK("http://georeferenceSources__@DwC__@vegpath.org", "georeferenceSources__@DwC__@vegpath.org")</f>
        <v>georeferenceSources__@DwC__@vegpath.org</v>
      </c>
      <c t="s" s="3" r="D10">
        <v>14</v>
      </c>
      <c s="2" r="E10"/>
      <c t="s" s="2" r="F10">
        <v>15</v>
      </c>
    </row>
    <row r="11">
      <c s="3" r="A11"/>
      <c t="s" s="2" r="B11">
        <v>16</v>
      </c>
      <c t="str" s="2" r="C11">
        <f>HYPERLINK("http://georeferenceProtocol__@DwC__@vegpath.org", "georeferenceProtocol__@DwC__@vegpath.org")</f>
        <v>georeferenceProtocol__@DwC__@vegpath.org</v>
      </c>
      <c t="s" s="3" r="D11">
        <v>3</v>
      </c>
      <c s="2" r="E11"/>
      <c t="s" s="2" r="F11">
        <v>17</v>
      </c>
    </row>
    <row r="12">
      <c s="3" r="A12"/>
      <c t="s" s="2" r="B12">
        <v>18</v>
      </c>
      <c t="s" s="2" r="C12">
        <v>18</v>
      </c>
      <c t="s" s="3" r="D12">
        <v>19</v>
      </c>
      <c s="2" r="E12"/>
      <c t="s" s="2" r="F12">
        <v>20</v>
      </c>
    </row>
    <row r="13">
      <c s="3" r="A13"/>
      <c t="s" s="2" r="B13">
        <v>21</v>
      </c>
      <c t="s" s="2" r="C13">
        <v>21</v>
      </c>
      <c t="s" s="3" r="D13">
        <v>19</v>
      </c>
      <c s="2" r="E13"/>
      <c t="s" s="2" r="F13">
        <v>22</v>
      </c>
    </row>
    <row r="14">
      <c s="3" r="A14"/>
      <c t="str" s="2" r="B14">
        <f>HYPERLINK("http://projectID__@VegX__.plotObservation@vegpath.org", "projectID__@VegX__.plotObservation@vegpath.org")</f>
        <v>projectID__@VegX__.plotObservation@vegpath.org</v>
      </c>
      <c t="str" s="2" r="C14">
        <f>HYPERLINK("http://projectID__@VegX__.plotObservation@vegpath.org", "projectID__@VegX__.plotObservation@vegpath.org")</f>
        <v>projectID__@VegX__.plotObservation@vegpath.org</v>
      </c>
      <c t="s" s="3" r="D14">
        <v>3</v>
      </c>
      <c s="2" r="E14"/>
      <c t="s" s="2" r="F14">
        <v>23</v>
      </c>
    </row>
    <row r="15">
      <c s="3" r="A15"/>
      <c t="s" s="2" r="B15">
        <v>24</v>
      </c>
      <c t="str" s="2" r="C15">
        <f>HYPERLINK("http://projectContributor(s)__@VegBank__@vegpath.org", "projectContributor(s)__@VegBank__@vegpath.org")</f>
        <v>projectContributor(s)__@VegBank__@vegpath.org</v>
      </c>
      <c t="s" s="3" r="D15">
        <v>25</v>
      </c>
      <c s="2" r="E15"/>
      <c t="s" s="2" r="F15">
        <v>26</v>
      </c>
    </row>
    <row r="16">
      <c s="3" r="A16"/>
      <c t="str" s="2" r="B16">
        <f>HYPERLINK("http://locationID__@DwC__@vegpath.org", "locationID__@DwC__@vegpath.org")</f>
        <v>locationID__@DwC__@vegpath.org</v>
      </c>
      <c t="str" s="2" r="C16">
        <f>HYPERLINK("http://locationID__@DwC__@vegpath.org", "locationID__@DwC__@vegpath.org")</f>
        <v>locationID__@DwC__@vegpath.org</v>
      </c>
      <c t="s" s="3" r="D16">
        <v>3</v>
      </c>
      <c s="2" r="E16"/>
      <c t="s" s="2" r="F16">
        <v>27</v>
      </c>
    </row>
    <row r="17">
      <c s="3" r="A17"/>
      <c t="str" s="2" r="B17">
        <f>HYPERLINK("http://plotName__@VegX__.plot@vegpath.org", "plotName__@VegX__.plot@vegpath.org")</f>
        <v>plotName__@VegX__.plot@vegpath.org</v>
      </c>
      <c t="str" s="2" r="C17">
        <f>HYPERLINK("http://plotName__@VegX__.plot@vegpath.org", "plotName__@VegX__.plot@vegpath.org")</f>
        <v>plotName__@VegX__.plot@vegpath.org</v>
      </c>
      <c t="s" s="3" r="D17">
        <v>3</v>
      </c>
      <c s="2" r="E17"/>
      <c t="s" s="2" r="F17">
        <v>28</v>
      </c>
    </row>
    <row r="18">
      <c s="3" r="A18"/>
      <c t="str" s="2" r="B18">
        <f>HYPERLINK("http://subplot__@SALVIAS__@vegpath.org", "subplot__@SALVIAS__@vegpath.org")</f>
        <v>subplot__@SALVIAS__@vegpath.org</v>
      </c>
      <c t="str" s="2" r="C18">
        <f>HYPERLINK("http://subplot__@SALVIAS__.Plot_data@vegpath.org", "subplot__@SALVIAS__.Plot_data@vegpath.org")</f>
        <v>subplot__@SALVIAS__.Plot_data@vegpath.org</v>
      </c>
      <c t="s" s="3" r="D18">
        <v>3</v>
      </c>
      <c s="2" r="E18"/>
      <c t="s" s="2" r="F18">
        <v>29</v>
      </c>
    </row>
    <row r="19">
      <c s="3" r="A19"/>
      <c t="s" s="2" r="B19">
        <v>30</v>
      </c>
      <c t="s" s="2" r="C19">
        <v>30</v>
      </c>
      <c t="s" s="3" r="D19">
        <v>31</v>
      </c>
      <c s="2" r="E19"/>
      <c t="s" s="2" r="F19">
        <v>32</v>
      </c>
    </row>
    <row r="20">
      <c s="3" r="A20"/>
      <c t="str" s="2" r="B20">
        <f>HYPERLINK("http://locationevent.locationevent_id__@VegBIEN__.public@vegpath.org", "locationevent.locationevent_id__@VegBIEN__.public@vegpath.org")</f>
        <v>locationevent.locationevent_id__@VegBIEN__.public@vegpath.org</v>
      </c>
      <c t="str" s="2" r="C20">
        <f>HYPERLINK("http://locationevent.locationevent_id__@VegBIEN__.public@vegpath.org", "locationevent.locationevent_id__@VegBIEN__.public@vegpath.org")</f>
        <v>locationevent.locationevent_id__@VegBIEN__.public@vegpath.org</v>
      </c>
      <c t="s" s="3" r="D20">
        <v>19</v>
      </c>
      <c s="2" r="E20"/>
      <c t="s" s="2" r="F20">
        <v>33</v>
      </c>
    </row>
    <row r="21">
      <c s="3" r="A21"/>
      <c t="str" s="2" r="B21">
        <f>HYPERLINK("http://eventDate__@DwC__@vegpath.org", "eventDate__@DwC__@vegpath.org")</f>
        <v>eventDate__@DwC__@vegpath.org</v>
      </c>
      <c t="str" s="2" r="C21">
        <f>HYPERLINK("http://eventDate__@DwC__@vegpath.org", "eventDate__@DwC__@vegpath.org")</f>
        <v>eventDate__@DwC__@vegpath.org</v>
      </c>
      <c t="s" s="3" r="D21">
        <v>34</v>
      </c>
      <c s="2" r="E21"/>
      <c t="s" s="2" r="F21">
        <v>35</v>
      </c>
    </row>
    <row r="22">
      <c s="3" r="A22"/>
      <c t="s" s="2" r="B22">
        <v>36</v>
      </c>
      <c t="str" s="2" r="C22">
        <f>HYPERLINK("http://minimumElevationInMeters__@DwC__@vegpath.org#avg", "minimumElevationInMeters__@DwC__@vegpath.org#avg")</f>
        <v>minimumElevationInMeters__@DwC__@vegpath.org#avg</v>
      </c>
      <c t="s" s="3" r="D22">
        <v>9</v>
      </c>
      <c s="2" r="E22"/>
      <c t="s" s="2" r="F22">
        <v>37</v>
      </c>
    </row>
    <row r="23">
      <c s="3" r="A23"/>
      <c t="str" s="2" r="B23">
        <f>HYPERLINK("http://slopeAspect__@VegX__.plot@vegpath.org", "slopeAspect__@VegX__.plot@vegpath.org")</f>
        <v>slopeAspect__@VegX__.plot@vegpath.org</v>
      </c>
      <c t="str" s="2" r="C23">
        <f>HYPERLINK("http://slopeAspect__@VegX__.plot@vegpath.org", "slopeAspect__@VegX__.plot@vegpath.org")</f>
        <v>slopeAspect__@VegX__.plot@vegpath.org</v>
      </c>
      <c t="s" s="3" r="D23">
        <v>9</v>
      </c>
      <c s="2" r="E23"/>
      <c t="s" s="2" r="F23">
        <v>38</v>
      </c>
    </row>
    <row r="24">
      <c s="3" r="A24"/>
      <c t="str" s="2" r="B24">
        <f>HYPERLINK("http://slopeGradient__@VegX__.plot@vegpath.org", "slopeGradient__@VegX__.plot@vegpath.org")</f>
        <v>slopeGradient__@VegX__.plot@vegpath.org</v>
      </c>
      <c t="str" s="2" r="C24">
        <f>HYPERLINK("http://slopeGradient__@VegX__.plot@vegpath.org", "slopeGradient__@VegX__.plot@vegpath.org")</f>
        <v>slopeGradient__@VegX__.plot@vegpath.org</v>
      </c>
      <c t="s" s="3" r="D24">
        <v>9</v>
      </c>
      <c s="2" r="E24"/>
      <c t="s" s="2" r="F24">
        <v>39</v>
      </c>
    </row>
    <row r="25">
      <c s="3" r="A25"/>
      <c t="s" s="2" r="B25">
        <v>40</v>
      </c>
      <c t="s" s="2" r="C25">
        <v>40</v>
      </c>
      <c t="s" s="3" r="D25">
        <v>9</v>
      </c>
      <c s="2" r="E25"/>
      <c t="s" s="2" r="F25">
        <v>41</v>
      </c>
    </row>
    <row r="26">
      <c s="3" r="A26"/>
      <c t="str" s="2" r="B26">
        <f>HYPERLINK("http://samplingProtocol__@DwC__@vegpath.org", "samplingProtocol__@DwC__@vegpath.org")</f>
        <v>samplingProtocol__@DwC__@vegpath.org</v>
      </c>
      <c t="str" s="2" r="C26">
        <f>HYPERLINK("http://samplingProtocol__@DwC__@vegpath.org", "samplingProtocol__@DwC__@vegpath.org")</f>
        <v>samplingProtocol__@DwC__@vegpath.org</v>
      </c>
      <c t="s" s="3" r="D26">
        <v>3</v>
      </c>
      <c s="2" r="E26"/>
      <c t="s" s="2" r="F26">
        <v>42</v>
      </c>
    </row>
    <row r="27">
      <c s="3" r="A27"/>
      <c t="s" s="2" r="B27">
        <v>43</v>
      </c>
      <c t="s" s="2" r="C27">
        <v>43</v>
      </c>
      <c t="s" s="3" r="D27">
        <v>9</v>
      </c>
      <c s="2" r="E27"/>
      <c t="s" s="2" r="F27">
        <v>44</v>
      </c>
    </row>
    <row r="28">
      <c s="3" r="A28"/>
      <c t="s" s="2" r="B28">
        <v>45</v>
      </c>
      <c t="s" s="2" r="C28">
        <v>45</v>
      </c>
      <c t="s" s="3" r="D28">
        <v>9</v>
      </c>
      <c s="2" r="E28"/>
      <c t="s" s="2" r="F28">
        <v>46</v>
      </c>
    </row>
    <row r="29">
      <c s="3" r="A29"/>
      <c t="s" s="2" r="B29">
        <v>47</v>
      </c>
      <c t="str" s="2" r="C29">
        <f>HYPERLINK("http://stratumName__@VegX__.stratum@vegpath.org", "stratumName__@VegX__.stratum@vegpath.org")</f>
        <v>stratumName__@VegX__.stratum@vegpath.org</v>
      </c>
      <c t="s" s="3" r="D29">
        <v>3</v>
      </c>
      <c s="2" r="E29"/>
      <c t="s" s="2" r="F29">
        <v>48</v>
      </c>
    </row>
    <row r="30">
      <c s="3" r="A30"/>
      <c t="s" s="2" r="B30">
        <v>49</v>
      </c>
      <c t="str" s="2" r="C30">
        <f>HYPERLINK("http://communityConcept.name__@VegX__.communityDetermination@vegpath.org", "communityConcept.name__@VegX__.communityDetermination@vegpath.org")</f>
        <v>communityConcept.name__@VegX__.communityDetermination@vegpath.org</v>
      </c>
      <c t="s" s="3" r="D30">
        <v>25</v>
      </c>
      <c s="2" r="E30"/>
      <c t="s" s="2" r="F30">
        <v>50</v>
      </c>
    </row>
    <row r="31">
      <c s="3" r="A31"/>
      <c t="s" s="2" r="B31">
        <v>51</v>
      </c>
      <c t="s" s="2" r="C31">
        <v>51</v>
      </c>
      <c t="s" s="3" r="D31">
        <v>25</v>
      </c>
      <c s="2" r="E31"/>
      <c t="s" s="2" r="F31">
        <v>52</v>
      </c>
    </row>
    <row r="32">
      <c s="3" r="A32"/>
      <c t="s" s="2" r="B32">
        <v>53</v>
      </c>
      <c t="s" s="2" r="C32">
        <v>53</v>
      </c>
      <c t="s" s="3" r="D32">
        <v>3</v>
      </c>
      <c s="2" r="E32"/>
      <c t="s" s="2" r="F32">
        <v>54</v>
      </c>
    </row>
    <row r="33">
      <c s="3" r="A33"/>
      <c t="s" s="2" r="B33">
        <v>55</v>
      </c>
      <c t="s" s="2" r="C33">
        <v>55</v>
      </c>
      <c t="s" s="3" r="D33">
        <v>3</v>
      </c>
      <c s="2" r="E33"/>
      <c t="s" s="2" r="F33">
        <v>56</v>
      </c>
    </row>
    <row r="34">
      <c s="3" r="A34"/>
      <c t="s" s="2" r="B34">
        <v>57</v>
      </c>
      <c t="s" s="2" r="C34">
        <v>57</v>
      </c>
      <c t="s" s="3" r="D34">
        <v>3</v>
      </c>
      <c s="2" r="E34"/>
      <c t="s" s="2" r="F34">
        <v>58</v>
      </c>
    </row>
    <row r="35">
      <c s="3" r="A35"/>
      <c t="str" s="2" r="B35">
        <f>HYPERLINK("http://occurrenceID__@DwC__@vegpath.org", "occurrenceID__@DwC__@vegpath.org")</f>
        <v>occurrenceID__@DwC__@vegpath.org</v>
      </c>
      <c t="str" s="2" r="C35">
        <f>HYPERLINK("http://occurrenceID__@DwC__@vegpath.org", "occurrenceID__@DwC__@vegpath.org")</f>
        <v>occurrenceID__@DwC__@vegpath.org</v>
      </c>
      <c t="s" s="3" r="D35">
        <v>3</v>
      </c>
      <c s="2" r="E35"/>
      <c t="s" s="2" r="F35">
        <v>59</v>
      </c>
    </row>
    <row r="36">
      <c s="3" r="A36"/>
      <c t="str" s="2" r="B36">
        <f>HYPERLINK("http://recordedBy__@DwC__@vegpath.org", "recordedBy__@DwC__@vegpath.org")</f>
        <v>recordedBy__@DwC__@vegpath.org</v>
      </c>
      <c t="str" s="2" r="C36">
        <f>HYPERLINK("http://recordedBy__@DwC__@vegpath.org", "recordedBy__@DwC__@vegpath.org")</f>
        <v>recordedBy__@DwC__@vegpath.org</v>
      </c>
      <c t="s" s="3" r="D36">
        <v>3</v>
      </c>
      <c s="2" r="E36"/>
      <c t="s" s="2" r="F36">
        <v>60</v>
      </c>
    </row>
    <row r="37">
      <c s="3" r="A37"/>
      <c t="str" s="2" r="B37">
        <f>HYPERLINK("http://recordNumber__@DwC__@vegpath.org", "recordNumber__@DwC__@vegpath.org")</f>
        <v>recordNumber__@DwC__@vegpath.org</v>
      </c>
      <c t="str" s="2" r="C37">
        <f>HYPERLINK("http://recordNumber__@DwC__@vegpath.org", "recordNumber__@DwC__@vegpath.org")</f>
        <v>recordNumber__@DwC__@vegpath.org</v>
      </c>
      <c t="s" s="3" r="D37">
        <v>3</v>
      </c>
      <c s="2" r="E37"/>
      <c t="s" s="2" r="F37">
        <v>61</v>
      </c>
    </row>
    <row r="38">
      <c s="3" r="A38"/>
      <c t="s" s="2" r="B38">
        <v>62</v>
      </c>
      <c t="str" s="2" r="C38">
        <f>HYPERLINK("http://EarliestDateCollected__-2007-04-17__@DwC__.history@vegpath.org", "EarliestDateCollected__-2007-04-17__@DwC__.history@vegpath.org")</f>
        <v>EarliestDateCollected__-2007-04-17__@DwC__.history@vegpath.org</v>
      </c>
      <c t="s" s="3" r="D38">
        <v>34</v>
      </c>
      <c s="2" r="E38"/>
      <c t="s" s="2" r="F38">
        <v>63</v>
      </c>
    </row>
    <row r="39">
      <c s="3" r="A39"/>
      <c t="s" s="2" r="B39">
        <v>64</v>
      </c>
      <c t="str" s="2" r="C39">
        <f>HYPERLINK("http://(verbatim_)family__@DwC__@vegpath.org", "(verbatim_)family__@DwC__@vegpath.org")</f>
        <v>(verbatim_)family__@DwC__@vegpath.org</v>
      </c>
      <c t="s" s="3" r="D39">
        <v>3</v>
      </c>
      <c s="2" r="E39"/>
      <c t="s" s="2" r="F39">
        <v>65</v>
      </c>
    </row>
    <row r="40">
      <c s="3" r="A40"/>
      <c t="s" s="2" r="B40">
        <v>66</v>
      </c>
      <c t="str" s="2" r="C40">
        <f>HYPERLINK("http://(verbatim_)scientificName__@DwC__@vegpath.org", "(verbatim_)scientificName__@DwC__@vegpath.org")</f>
        <v>(verbatim_)scientificName__@DwC__@vegpath.org</v>
      </c>
      <c t="s" s="3" r="D40">
        <v>3</v>
      </c>
      <c s="2" r="E40"/>
      <c t="s" s="2" r="F40">
        <v>67</v>
      </c>
    </row>
    <row r="41">
      <c s="3" r="A41"/>
      <c t="str" s="2" r="B41">
        <f>HYPERLINK("http://identifiedBy__@DwC__@vegpath.org", "identifiedBy__@DwC__@vegpath.org")</f>
        <v>identifiedBy__@DwC__@vegpath.org</v>
      </c>
      <c t="str" s="2" r="C41">
        <f>HYPERLINK("http://identifiedBy__@DwC__@vegpath.org", "identifiedBy__@DwC__@vegpath.org")</f>
        <v>identifiedBy__@DwC__@vegpath.org</v>
      </c>
      <c t="s" s="3" r="D41">
        <v>3</v>
      </c>
      <c s="2" r="E41"/>
      <c t="s" s="2" r="F41">
        <v>68</v>
      </c>
    </row>
    <row r="42">
      <c s="3" r="A42"/>
      <c t="str" s="2" r="B42">
        <f>HYPERLINK("http://dateIdentified__@DwC__@vegpath.org", "dateIdentified__@DwC__@vegpath.org")</f>
        <v>dateIdentified__@DwC__@vegpath.org</v>
      </c>
      <c t="str" s="2" r="C42">
        <f>HYPERLINK("http://dateIdentified__@DwC__@vegpath.org", "dateIdentified__@DwC__@vegpath.org")</f>
        <v>dateIdentified__@DwC__@vegpath.org</v>
      </c>
      <c t="s" s="3" r="D42">
        <v>34</v>
      </c>
      <c s="2" r="E42"/>
      <c t="s" s="2" r="F42">
        <v>69</v>
      </c>
    </row>
    <row r="43">
      <c s="3" r="A43"/>
      <c t="str" s="2" r="B43">
        <f>HYPERLINK("http://identificationRemarks__@DwC__@vegpath.org", "identificationRemarks__@DwC__@vegpath.org")</f>
        <v>identificationRemarks__@DwC__@vegpath.org</v>
      </c>
      <c t="str" s="2" r="C43">
        <f>HYPERLINK("http://identificationRemarks__@DwC__@vegpath.org", "identificationRemarks__@DwC__@vegpath.org")</f>
        <v>identificationRemarks__@DwC__@vegpath.org</v>
      </c>
      <c t="s" s="3" r="D43">
        <v>3</v>
      </c>
      <c s="2" r="E43"/>
      <c t="s" s="2" r="F43">
        <v>70</v>
      </c>
    </row>
    <row r="44">
      <c s="3" r="A44"/>
      <c t="str" s="2" r="B44">
        <f>HYPERLINK("http://Family_matched__@TNRS__@vegpath.org", "Family_matched__@TNRS__@vegpath.org")</f>
        <v>Family_matched__@TNRS__@vegpath.org</v>
      </c>
      <c t="str" s="2" r="C44">
        <f>HYPERLINK("http://Family_matched__@TNRS__@vegpath.org", "Family_matched__@TNRS__@vegpath.org")</f>
        <v>Family_matched__@TNRS__@vegpath.org</v>
      </c>
      <c t="s" s="3" r="D44">
        <v>3</v>
      </c>
      <c s="2" r="E44"/>
      <c t="s" s="2" r="F44">
        <v>71</v>
      </c>
    </row>
    <row r="45">
      <c s="3" r="A45"/>
      <c t="s" s="2" r="B45">
        <v>72</v>
      </c>
      <c t="str" s="2" r="C45">
        <f>HYPERLINK("http://Name_matched__@TNRS__@vegpath.org", "Name_matched__@TNRS__@vegpath.org")</f>
        <v>Name_matched__@TNRS__@vegpath.org</v>
      </c>
      <c t="s" s="3" r="D45">
        <v>3</v>
      </c>
      <c s="2" r="E45"/>
      <c t="s" s="2" r="F45">
        <v>73</v>
      </c>
    </row>
    <row r="46">
      <c s="3" r="A46"/>
      <c t="s" s="2" r="B46">
        <v>74</v>
      </c>
      <c t="str" s="2" r="C46">
        <f>HYPERLINK("http://Name_matched_author__@TNRS__@vegpath.org", "Name_matched_author__@TNRS__@vegpath.org")</f>
        <v>Name_matched_author__@TNRS__@vegpath.org</v>
      </c>
      <c t="s" s="3" r="D46">
        <v>3</v>
      </c>
      <c s="2" r="E46"/>
      <c t="s" s="2" r="F46">
        <v>75</v>
      </c>
    </row>
    <row r="47">
      <c s="3" r="A47"/>
      <c t="s" s="2" r="B47">
        <v>76</v>
      </c>
      <c t="str" s="2" r="C47">
        <f>HYPERLINK("http://(higher_plant_group~)higherClassification__@DwC__@vegpath.org", "(higher_plant_group~)higherClassification__@DwC__@vegpath.org")</f>
        <v>(higher_plant_group~)higherClassification__@DwC__@vegpath.org</v>
      </c>
      <c t="s" s="3" r="D47">
        <v>77</v>
      </c>
      <c s="2" r="E47"/>
      <c t="s" s="2" r="F47">
        <v>78</v>
      </c>
    </row>
    <row r="48">
      <c s="3" r="A48"/>
      <c t="s" s="2" r="B48">
        <v>79</v>
      </c>
      <c t="str" s="2" r="C48">
        <f>HYPERLINK("http://taxonomicStatus__@DwC__@vegpath.org", "taxonomicStatus__@DwC__@vegpath.org")</f>
        <v>taxonomicStatus__@DwC__@vegpath.org</v>
      </c>
      <c t="s" s="3" r="D48">
        <v>3</v>
      </c>
      <c s="2" r="E48"/>
      <c t="s" s="2" r="F48">
        <v>80</v>
      </c>
    </row>
    <row r="49">
      <c s="3" r="A49"/>
      <c t="s" s="2" r="B49">
        <v>81</v>
      </c>
      <c t="s" s="2" r="C49">
        <v>81</v>
      </c>
      <c t="s" s="3" r="D49">
        <v>3</v>
      </c>
      <c s="2" r="E49"/>
      <c t="s" s="2" r="F49">
        <v>82</v>
      </c>
    </row>
    <row r="50">
      <c s="3" r="A50"/>
      <c t="s" s="2" r="B50">
        <v>83</v>
      </c>
      <c t="s" s="2" r="C50">
        <v>83</v>
      </c>
      <c t="s" s="3" r="D50">
        <v>3</v>
      </c>
      <c s="2" r="E50"/>
      <c t="s" s="2" r="F50">
        <v>84</v>
      </c>
    </row>
    <row r="51">
      <c s="3" r="A51"/>
      <c t="s" s="2" r="B51">
        <v>85</v>
      </c>
      <c t="s" s="2" r="C51">
        <v>85</v>
      </c>
      <c t="s" s="3" r="D51">
        <v>3</v>
      </c>
      <c s="2" r="E51"/>
      <c t="s" s="2" r="F51">
        <v>86</v>
      </c>
    </row>
    <row r="52">
      <c s="3" r="A52"/>
      <c t="s" s="2" r="B52">
        <v>87</v>
      </c>
      <c t="s" s="2" r="C52">
        <v>87</v>
      </c>
      <c t="s" s="3" r="D52">
        <v>3</v>
      </c>
      <c s="2" r="E52"/>
      <c t="s" s="2" r="F52">
        <v>88</v>
      </c>
    </row>
    <row r="53">
      <c s="3" r="A53"/>
      <c t="s" s="2" r="B53">
        <v>89</v>
      </c>
      <c t="s" s="2" r="C53">
        <v>89</v>
      </c>
      <c t="s" s="3" r="D53">
        <v>3</v>
      </c>
      <c s="2" r="E53"/>
      <c t="s" s="2" r="F53">
        <v>90</v>
      </c>
    </row>
    <row r="54">
      <c s="3" r="A54"/>
      <c t="s" s="2" r="B54">
        <v>91</v>
      </c>
      <c t="s" s="2" r="C54">
        <v>91</v>
      </c>
      <c t="s" s="3" r="D54">
        <v>3</v>
      </c>
      <c s="2" r="E54"/>
      <c t="s" s="2" r="F54">
        <v>92</v>
      </c>
    </row>
    <row r="55">
      <c s="3" r="A55"/>
      <c t="s" s="2" r="B55">
        <v>93</v>
      </c>
      <c t="s" s="2" r="C55">
        <v>93</v>
      </c>
      <c t="s" s="3" r="D55">
        <v>3</v>
      </c>
      <c s="2" r="E55"/>
      <c t="s" s="2" r="F55">
        <v>94</v>
      </c>
    </row>
    <row r="56">
      <c s="3" r="A56"/>
      <c t="str" s="2" r="B56">
        <f>HYPERLINK("http://speciesBinomialWithMorphospecies__@VegCore__@vegpath.org", "speciesBinomialWithMorphospecies__@VegCore__@vegpath.org")</f>
        <v>speciesBinomialWithMorphospecies__@VegCore__@vegpath.org</v>
      </c>
      <c t="str" s="2" r="C56">
        <f>HYPERLINK("http://speciesBinomialWithMorphospecies__@VegCore__@vegpath.org", "speciesBinomialWithMorphospecies__@VegCore__@vegpath.org")</f>
        <v>speciesBinomialWithMorphospecies__@VegCore__@vegpath.org</v>
      </c>
      <c t="s" s="3" r="D56">
        <v>3</v>
      </c>
      <c s="2" r="E56"/>
      <c t="s" s="2" r="F56">
        <v>95</v>
      </c>
    </row>
    <row r="57">
      <c s="3" r="A57"/>
      <c t="s" s="2" r="B57">
        <v>96</v>
      </c>
      <c t="str" s="2" r="C57">
        <f>HYPERLINK("http://(growth_form=)habit__@SALVIAS__.Plot_data@vegpath.org", "(growth_form=)habit__@SALVIAS__.Plot_data@vegpath.org")</f>
        <v>(growth_form=)habit__@SALVIAS__.Plot_data@vegpath.org</v>
      </c>
      <c t="s" s="3" r="D57">
        <v>97</v>
      </c>
      <c s="2" r="E57"/>
      <c t="s" s="2" r="F57">
        <v>98</v>
      </c>
    </row>
    <row r="58">
      <c s="3" r="A58"/>
      <c t="str" s="2" r="B58">
        <f>HYPERLINK("http://reproductiveCondition__@DwC__@vegpath.org", "reproductiveCondition__@DwC__@vegpath.org")</f>
        <v>reproductiveCondition__@DwC__@vegpath.org</v>
      </c>
      <c t="str" s="2" r="C58">
        <f>HYPERLINK("http://reproductiveCondition__@DwC__@vegpath.org", "reproductiveCondition__@DwC__@vegpath.org")</f>
        <v>reproductiveCondition__@DwC__@vegpath.org</v>
      </c>
      <c t="s" s="3" r="D58">
        <v>3</v>
      </c>
      <c s="2" r="E58"/>
      <c t="s" s="2" r="F58">
        <v>99</v>
      </c>
    </row>
    <row r="59">
      <c s="3" r="A59"/>
      <c t="s" s="2" r="B59">
        <v>100</v>
      </c>
      <c t="s" s="2" r="C59">
        <v>100</v>
      </c>
      <c t="s" s="3" r="D59">
        <v>19</v>
      </c>
      <c s="2" r="E59"/>
      <c t="s" s="2" r="F59">
        <v>101</v>
      </c>
    </row>
    <row r="60">
      <c s="3" r="A60"/>
      <c t="s" s="2" r="B60">
        <v>102</v>
      </c>
      <c t="s" s="2" r="C60">
        <v>102</v>
      </c>
      <c t="s" s="3" r="D60">
        <v>19</v>
      </c>
      <c s="2" r="E60"/>
      <c t="s" s="2" r="F60">
        <v>58</v>
      </c>
    </row>
    <row r="61">
      <c s="3" r="A61"/>
      <c t="s" s="2" r="B61">
        <v>103</v>
      </c>
      <c t="s" s="2" r="C61">
        <v>103</v>
      </c>
      <c t="s" s="3" r="D61">
        <v>3</v>
      </c>
      <c s="2" r="E61"/>
      <c t="s" s="2" r="F61">
        <v>101</v>
      </c>
    </row>
    <row r="62">
      <c s="3" r="A62"/>
      <c t="str" s="2" r="B62">
        <f>HYPERLINK("http://occurrenceRemarks__@DwC__@vegpath.org", "occurrenceRemarks__@DwC__@vegpath.org")</f>
        <v>occurrenceRemarks__@DwC__@vegpath.org</v>
      </c>
      <c t="str" s="2" r="C62">
        <f>HYPERLINK("http://occurrenceRemarks__@DwC__@vegpath.org", "occurrenceRemarks__@DwC__@vegpath.org")</f>
        <v>occurrenceRemarks__@DwC__@vegpath.org</v>
      </c>
      <c t="s" s="3" r="D62">
        <v>3</v>
      </c>
      <c s="2" r="E62"/>
      <c t="s" s="2" r="F62">
        <v>104</v>
      </c>
    </row>
    <row r="63">
      <c s="3" r="A63"/>
      <c t="str" s="2" r="B63">
        <f>HYPERLINK("http://coverPercent__@VegX__.attribute.ordinal@vegpath.org", "coverPercent__@VegX__.attribute.ordinal@vegpath.org")</f>
        <v>coverPercent__@VegX__.attribute.ordinal@vegpath.org</v>
      </c>
      <c t="str" s="2" r="C63">
        <f>HYPERLINK("http://coverPercent__@VegX__.attribute.ordinal@vegpath.org", "coverPercent__@VegX__.attribute.ordinal@vegpath.org")</f>
        <v>coverPercent__@VegX__.attribute.ordinal@vegpath.org</v>
      </c>
      <c t="s" s="3" r="D63">
        <v>9</v>
      </c>
      <c s="2" r="E63"/>
      <c t="s" s="2" r="F63">
        <v>105</v>
      </c>
    </row>
    <row r="64">
      <c s="3" r="A64"/>
      <c t="s" s="2" r="B64">
        <v>106</v>
      </c>
      <c t="s" s="2" r="C64">
        <v>106</v>
      </c>
      <c t="s" s="3" r="D64">
        <v>9</v>
      </c>
      <c s="2" r="E64"/>
      <c t="s" s="2" r="F64">
        <v>107</v>
      </c>
    </row>
    <row r="65">
      <c s="3" r="A65"/>
      <c t="s" s="2" r="B65">
        <v>108</v>
      </c>
      <c t="s" s="2" r="C65">
        <v>108</v>
      </c>
      <c t="s" s="3" r="D65">
        <v>9</v>
      </c>
      <c s="2" r="E65"/>
      <c t="s" s="2" r="F65">
        <v>109</v>
      </c>
    </row>
    <row r="66">
      <c s="3" r="A66"/>
      <c t="s" s="2" r="B66">
        <v>110</v>
      </c>
      <c t="s" s="2" r="C66">
        <v>110</v>
      </c>
      <c t="s" s="3" r="D66">
        <v>3</v>
      </c>
      <c s="2" r="E66"/>
      <c t="s" s="2" r="F66">
        <v>111</v>
      </c>
    </row>
    <row r="67">
      <c s="3" r="A67"/>
      <c t="s" s="2" r="B67">
        <v>112</v>
      </c>
      <c t="s" s="2" r="C67">
        <v>112</v>
      </c>
      <c t="s" s="3" r="D67">
        <v>9</v>
      </c>
      <c s="2" r="E67"/>
      <c t="s" s="2" r="F67">
        <v>109</v>
      </c>
    </row>
    <row r="68">
      <c s="3" r="A68"/>
      <c t="s" s="2" r="B68">
        <v>113</v>
      </c>
      <c t="s" s="2" r="C68">
        <v>113</v>
      </c>
      <c t="s" s="3" r="D68">
        <v>9</v>
      </c>
      <c s="2" r="E68"/>
      <c t="s" s="2" r="F68">
        <v>109</v>
      </c>
    </row>
    <row r="69">
      <c s="3" r="A69"/>
      <c t="s" s="2" r="B69">
        <v>114</v>
      </c>
      <c t="s" s="2" r="C69">
        <v>114</v>
      </c>
      <c t="s" s="3" r="D69">
        <v>3</v>
      </c>
      <c s="2" r="E69"/>
      <c t="s" s="2" r="F69">
        <v>111</v>
      </c>
    </row>
    <row r="70">
      <c s="3" r="A70"/>
      <c t="s" s="2" r="B70">
        <v>115</v>
      </c>
      <c t="s" s="2" r="C70">
        <v>115</v>
      </c>
      <c t="s" s="3" r="D70">
        <v>3</v>
      </c>
      <c s="2" r="E70"/>
      <c t="s" s="2" r="F70">
        <v>52</v>
      </c>
    </row>
    <row r="71">
      <c s="3" r="A71"/>
      <c t="s" s="2" r="B71">
        <v>116</v>
      </c>
      <c t="s" s="2" r="C71">
        <v>116</v>
      </c>
      <c t="s" s="3" r="D71">
        <v>3</v>
      </c>
      <c s="2" r="E71"/>
      <c t="s" s="2" r="F71">
        <v>111</v>
      </c>
    </row>
    <row r="72">
      <c s="3" r="A72"/>
      <c t="s" s="2" r="B72">
        <v>117</v>
      </c>
      <c t="s" s="2" r="C72">
        <v>117</v>
      </c>
      <c t="s" s="3" r="D72">
        <v>3</v>
      </c>
      <c s="2" r="E72"/>
      <c t="s" s="2" r="F72">
        <v>111</v>
      </c>
    </row>
    <row r="73">
      <c s="3" r="A73"/>
      <c t="s" s="2" r="B73">
        <v>118</v>
      </c>
      <c t="s" s="2" r="C73">
        <v>118</v>
      </c>
      <c t="s" s="3" r="D73">
        <v>3</v>
      </c>
      <c s="2" r="E73"/>
      <c t="s" s="2" r="F73">
        <v>107</v>
      </c>
    </row>
    <row r="74">
      <c s="3" r="A74"/>
      <c t="str" s="2" r="B74">
        <f>HYPERLINK("http://individualCount__@DwC__@vegpath.org", "individualCount__@DwC__@vegpath.org")</f>
        <v>individualCount__@DwC__@vegpath.org</v>
      </c>
      <c t="str" s="2" r="C74">
        <f>HYPERLINK("http://individualCount__@DwC__@vegpath.org", "individualCount__@DwC__@vegpath.org")</f>
        <v>individualCount__@DwC__@vegpath.org</v>
      </c>
      <c t="s" s="3" r="D74">
        <v>19</v>
      </c>
      <c s="2" r="E74"/>
      <c t="s" s="2" r="F74">
        <v>119</v>
      </c>
    </row>
    <row r="75">
      <c s="3" r="A75"/>
      <c t="str" s="2" r="B75">
        <f>HYPERLINK("http://stemCode__@VegBank__.stemlocation@vegpath.org", "stemCode__@VegBank__.stemlocation@vegpath.org")</f>
        <v>stemCode__@VegBank__.stemlocation@vegpath.org</v>
      </c>
      <c t="str" s="2" r="C75">
        <f>HYPERLINK("http://stemCode__@VegBank__.stemlocation@vegpath.org", "stemCode__@VegBank__.stemlocation@vegpath.org")</f>
        <v>stemCode__@VegBank__.stemlocation@vegpath.org</v>
      </c>
      <c t="s" s="3" r="D75">
        <v>3</v>
      </c>
      <c s="2" r="E75"/>
      <c t="s" s="2" r="F75">
        <v>120</v>
      </c>
    </row>
  </sheetData>
  <legacyDrawing r:id="rId2"/>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Views>
    <sheetView workbookViewId="0"/>
  </sheetViews>
  <sheetFormatPr customHeight="1" defaultColWidth="17.14" defaultRowHeight="12.75"/>
  <cols>
    <col min="1" customWidth="1" max="1" width="24.57"/>
    <col min="2" customWidth="1" max="2" width="22.29"/>
  </cols>
  <sheetData>
    <row r="1">
      <c t="s" s="4" r="A1">
        <v>121</v>
      </c>
      <c t="s" s="4" r="B1">
        <v>122</v>
      </c>
    </row>
    <row r="2">
      <c t="s" r="A2">
        <v>123</v>
      </c>
    </row>
    <row r="3">
      <c t="s" r="A3">
        <v>124</v>
      </c>
    </row>
    <row r="4">
      <c t="s" r="A4">
        <v>125</v>
      </c>
    </row>
    <row r="5">
      <c t="s" r="A5">
        <v>126</v>
      </c>
    </row>
    <row r="6">
      <c t="s" r="A6">
        <v>127</v>
      </c>
    </row>
    <row r="7">
      <c t="s" r="A7">
        <v>128</v>
      </c>
    </row>
    <row r="8">
      <c t="s" r="A8">
        <v>129</v>
      </c>
    </row>
    <row r="9">
      <c t="s" r="A9">
        <v>130</v>
      </c>
    </row>
    <row r="10">
      <c t="s" r="A10">
        <v>131</v>
      </c>
    </row>
    <row r="11">
      <c t="s" r="A11">
        <v>132</v>
      </c>
    </row>
    <row r="12">
      <c t="s" r="A12">
        <v>133</v>
      </c>
    </row>
    <row r="13">
      <c t="s" r="A13">
        <v>134</v>
      </c>
    </row>
    <row r="14">
      <c t="s" r="A14">
        <v>135</v>
      </c>
    </row>
    <row r="15">
      <c t="s" r="A15">
        <v>136</v>
      </c>
    </row>
    <row r="16">
      <c t="s" r="A16">
        <v>137</v>
      </c>
    </row>
    <row r="17">
      <c t="s" r="A17">
        <v>138</v>
      </c>
    </row>
    <row r="18">
      <c t="s" r="A18">
        <v>139</v>
      </c>
    </row>
    <row r="19">
      <c t="s" r="A19">
        <v>140</v>
      </c>
    </row>
    <row r="20">
      <c t="s" r="A20">
        <v>141</v>
      </c>
    </row>
    <row r="21">
      <c t="s" r="A21">
        <v>142</v>
      </c>
    </row>
    <row r="22">
      <c t="s" r="A22">
        <v>143</v>
      </c>
    </row>
    <row r="23">
      <c t="s" r="A23">
        <v>144</v>
      </c>
    </row>
    <row r="24">
      <c t="s" r="A24">
        <v>145</v>
      </c>
    </row>
    <row r="25">
      <c t="s" r="A25">
        <v>146</v>
      </c>
    </row>
    <row r="26">
      <c t="s" r="A26">
        <v>147</v>
      </c>
    </row>
    <row r="27">
      <c t="s" r="A27">
        <v>148</v>
      </c>
    </row>
    <row r="28">
      <c t="s" r="A28">
        <v>149</v>
      </c>
    </row>
    <row r="29">
      <c t="s" r="A29">
        <v>150</v>
      </c>
    </row>
    <row r="30">
      <c t="s" r="A30">
        <v>151</v>
      </c>
    </row>
    <row r="31">
      <c t="s" r="A31">
        <v>152</v>
      </c>
    </row>
    <row r="32">
      <c t="s" r="A32">
        <v>153</v>
      </c>
    </row>
    <row r="33">
      <c t="s" r="A33">
        <v>154</v>
      </c>
    </row>
    <row r="34">
      <c t="s" r="A34">
        <v>155</v>
      </c>
    </row>
    <row r="35">
      <c t="s" r="A35">
        <v>156</v>
      </c>
    </row>
    <row r="36">
      <c t="s" r="A36">
        <v>157</v>
      </c>
    </row>
    <row r="37">
      <c t="s" r="A37">
        <v>158</v>
      </c>
    </row>
    <row r="38">
      <c t="s" r="A38">
        <v>159</v>
      </c>
    </row>
    <row r="39">
      <c t="s" r="A39">
        <v>160</v>
      </c>
    </row>
    <row r="40">
      <c t="s" r="A40">
        <v>161</v>
      </c>
    </row>
    <row r="41">
      <c t="s" r="A41">
        <v>162</v>
      </c>
    </row>
    <row r="42">
      <c t="s" r="A42">
        <v>163</v>
      </c>
    </row>
    <row r="43">
      <c t="s" r="A43">
        <v>164</v>
      </c>
    </row>
    <row r="44">
      <c t="s" r="A44">
        <v>165</v>
      </c>
    </row>
    <row r="45">
      <c t="s" r="A45">
        <v>166</v>
      </c>
    </row>
    <row r="46">
      <c t="s" r="A46">
        <v>167</v>
      </c>
    </row>
    <row r="47">
      <c t="s" r="A47">
        <v>134</v>
      </c>
    </row>
    <row r="48">
      <c t="s" r="A48">
        <v>168</v>
      </c>
    </row>
    <row r="49">
      <c t="s" r="A49">
        <v>169</v>
      </c>
    </row>
    <row r="50">
      <c t="s" r="A50">
        <v>170</v>
      </c>
    </row>
    <row r="51">
      <c t="s" r="A51">
        <v>171</v>
      </c>
    </row>
    <row r="52">
      <c t="s" r="A52">
        <v>172</v>
      </c>
    </row>
    <row r="53">
      <c t="s" r="A53">
        <v>173</v>
      </c>
    </row>
    <row r="54">
      <c t="s" r="A54">
        <v>174</v>
      </c>
    </row>
    <row r="55">
      <c t="s" r="A55">
        <v>175</v>
      </c>
    </row>
  </sheetData>
</worksheet>
</file>