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analytical_stem_view" state="visible" r:id="rId3"/>
    <sheet sheetId="2" name="viewFullOccurrence@BIEN3@Brad" state="visible" r:id="rId4"/>
  </sheets>
  <definedNames/>
  <calcPr/>
</workbook>
</file>

<file path=xl/comments1.xml><?xml version="1.0" encoding="utf-8"?>
<comments xmlns="http://schemas.openxmlformats.org/spreadsheetml/2006/main">
  <authors>
    <author/>
  </authors>
  <commentList>
    <comment ref="A1" authorId="0">
      <text>
        <t xml:space="preserve">click for clickable version
	-Aaron Marcuse-Kubitza</t>
      </text>
    </comment>
  </commentList>
</comments>
</file>

<file path=xl/sharedStrings.xml><?xml version="1.0" encoding="utf-8"?>
<sst xmlns="http://schemas.openxmlformats.org/spreadsheetml/2006/main" count="369" uniqueCount="188">
  <si>
    <t>actual column</t>
  </si>
  <si>
    <t>datasource</t>
  </si>
  <si>
    <t>text</t>
  </si>
  <si>
    <t>proximateProviderName</t>
  </si>
  <si>
    <t>where this database got the data; the proximate data provider</t>
  </si>
  <si>
    <t>country</t>
  </si>
  <si>
    <t>http://geoscrub.geoscrub_output.acceptedCountry__@VegBIEN__@vegpath.org;
"The name of the country or major administrative unit in which the Location occurs"</t>
  </si>
  <si>
    <t>stateProvince</t>
  </si>
  <si>
    <t>:"The name of the next smaller administrative region than country (state, province, canton, department, region, etc.) in which the Location occurs"</t>
  </si>
  <si>
    <t>countyParish</t>
  </si>
  <si>
    <t>:"The full, unabbreviated name of the next smaller administrative region than stateProvince (county, shire, department, etc.) in which the Location occurs"</t>
  </si>
  <si>
    <t>localityDescription</t>
  </si>
  <si>
    <t>:"The specific description of the place"</t>
  </si>
  <si>
    <t>double precision</t>
  </si>
  <si>
    <t>latitude</t>
  </si>
  <si>
    <t>:"The geographic latitude (in decimal degrees, using the spatial reference system given in geodeticDatum) of the geographic center of a Location"</t>
  </si>
  <si>
    <t>longitude</t>
  </si>
  <si>
    <t>:"The geographic longitude (in decimal degrees, using the spatial reference system given in geodeticDatum) of the geographic center of a Location"</t>
  </si>
  <si>
    <t>-</t>
  </si>
  <si>
    <t>:"The horizontal distance (in meters) from the given decimalLatitude and decimalLongitude describing the smallest circle containing the whole of the Location"</t>
  </si>
  <si>
    <t>coordinateSource_bien</t>
  </si>
  <si>
    <t>coordinatesource</t>
  </si>
  <si>
    <t>:"A list (concatenated and separated) of maps, gazetteers, or other resources used to georeference the Location, described specifically enough to allow anyone in the future to use the same resources"</t>
  </si>
  <si>
    <t>georeferenceProtocol_bien</t>
  </si>
  <si>
    <t>:"A description or reference to the methods used to determine the spatial footprint, coordinates, and uncertainties"</t>
  </si>
  <si>
    <t>geovalid_bien</t>
  </si>
  <si>
    <t>integer</t>
  </si>
  <si>
    <t>isGeovalid</t>
  </si>
  <si>
    <t>whether the coordinates are within the boundary of the asserted named places</t>
  </si>
  <si>
    <t>isNewWorld_bien</t>
  </si>
  <si>
    <t>isNewWorld</t>
  </si>
  <si>
    <t>whether the country is in the Americas</t>
  </si>
  <si>
    <t>http://project.sourceaccessioncode__@VegBIEN__.public@vegpath.org;
"A reference to a specific 'project'"</t>
  </si>
  <si>
    <t>project_contributors</t>
  </si>
  <si>
    <t>text[]</t>
  </si>
  <si>
    <t>:"intersection entit[ies] used to 'link' a party with a specific project wherein vegetation plots are described"</t>
  </si>
  <si>
    <t>plotID</t>
  </si>
  <si>
    <t>:"An identifier for the set of location information (data associated with dcterms:Location)"</t>
  </si>
  <si>
    <t>plotCode</t>
  </si>
  <si>
    <t>:"Name or label for a plot"</t>
  </si>
  <si>
    <t>http://location.authorlocationcode__@VegBIEN__.public@vegpath.org;
"Code for subplot, line, or any other subsample or subdivision of plot"</t>
  </si>
  <si>
    <t>location__cultivated__bien</t>
  </si>
  <si>
    <t>boolean</t>
  </si>
  <si>
    <t>whether the occurrence's location was flagged as cultivated</t>
  </si>
  <si>
    <t>http://locationevent.locationevent_id__@VegBIEN__.public@vegpath.org;
autogenerated ID for locationevent</t>
  </si>
  <si>
    <t>date</t>
  </si>
  <si>
    <t>:"The date-time or interval during which an Event occurred. For occurrences, this is the date-time when the event was recorded."</t>
  </si>
  <si>
    <t>elevationInMeters</t>
  </si>
  <si>
    <t>elevation_m</t>
  </si>
  <si>
    <t>the "elevation (altitude, usually above sea level), in meters"</t>
  </si>
  <si>
    <t>:"Representative azimuth of slope gradient (0-360 degrees) or as a cardinal direction (e.g. N, S, NE)"</t>
  </si>
  <si>
    <t>:"Representative inclination of slope in degrees"</t>
  </si>
  <si>
    <t>plotArea_ha</t>
  </si>
  <si>
    <t>plotAreaHa</t>
  </si>
  <si>
    <t>:"Total area of the plot"</t>
  </si>
  <si>
    <t>plotMethod</t>
  </si>
  <si>
    <t>:"The name of, reference to, or description of the method or protocol used during an Event"</t>
  </si>
  <si>
    <t>temperature_C</t>
  </si>
  <si>
    <t>:"Temperature during observation [...] [in] Celsius"</t>
  </si>
  <si>
    <t>precipitation_m</t>
  </si>
  <si>
    <t>:"Total annual precipitation, in mm"</t>
  </si>
  <si>
    <t>stratum__name</t>
  </si>
  <si>
    <t>:"Name associated with this stratum"</t>
  </si>
  <si>
    <t>communities</t>
  </si>
  <si>
    <t>:"A textual label for a community type. A community type is an abstract grouping of organisms that tend to co-occur on the landscape due to shared ecological requirements or preferences."</t>
  </si>
  <si>
    <t>plot__collectors</t>
  </si>
  <si>
    <t>:"intersection[s] that link[] a party with a specific plot observation event"</t>
  </si>
  <si>
    <t>specimenHolderInstitutions</t>
  </si>
  <si>
    <t>specimenHerbariumAcronym</t>
  </si>
  <si>
    <t>:"The name[s] (or acronym[s]) in use by the institution[s] having custody of the object(s) or information referred to in the record"</t>
  </si>
  <si>
    <t>collection</t>
  </si>
  <si>
    <t>:"The name, acronym, coden, or initialism identifying the collection or data set from which the record was derived"</t>
  </si>
  <si>
    <t>accessionNumber</t>
  </si>
  <si>
    <t>:"An identifier (preferably unique) for the record within the data set or collection"</t>
  </si>
  <si>
    <t>specimenReplicateID</t>
  </si>
  <si>
    <t>:"An identifier for the Occurrence (as opposed to a particular digital record of the occurrence). In the absence of a persistent global unique identifier, construct one from a combination of identifiers in the record that will most closely make the occurrenceID globally unique."</t>
  </si>
  <si>
    <t>specimenCollector</t>
  </si>
  <si>
    <t>:"A list (concatenated and separated) of names of people, groups, or organizations responsible for recording the original Occurrence. The primary collector or observer, especially one who applies a personal identifier (recordNumber), should be listed first."</t>
  </si>
  <si>
    <t>:"An identifier given to the Occurrence at the time it was recorded. Often serves as a link between field notes and an Occurrence record, such as a specimen collector's number."</t>
  </si>
  <si>
    <t>dateCollected</t>
  </si>
  <si>
    <t>observationDate</t>
  </si>
  <si>
    <t>the "date-time (Common Era calendar) in a date-time period during which an organism or group of organisms was collected or observed"</t>
  </si>
  <si>
    <t>family_verbatim</t>
  </si>
  <si>
    <t>familyVerbatim</t>
  </si>
  <si>
    <t>:"The full scientific name of the family in which the taxon is classified"</t>
  </si>
  <si>
    <t>scientificName_verbatim</t>
  </si>
  <si>
    <t>:"The full scientific name, with authorship and date information if known. When forming part of an Identification, this should be the name in lowest level taxonomic rank that can be determined."</t>
  </si>
  <si>
    <t>identifiedBy</t>
  </si>
  <si>
    <t>:"A list (concatenated and separated) of names of people, groups, or organizations who assigned the Taxon to the subject"</t>
  </si>
  <si>
    <t>identifiedDate</t>
  </si>
  <si>
    <t>:"The date on which the subject was identified as representing the Taxon"</t>
  </si>
  <si>
    <t>:"Comments or notes about the Identification"</t>
  </si>
  <si>
    <t>http://TNRS.taxon_scrub.matchedFamily__@VegBIEN__.public@vegpath.org;
"The closest matching family in the TNRS database to the family submitted"</t>
  </si>
  <si>
    <t>taxonName_matched</t>
  </si>
  <si>
    <t>:"Scientific name with the highest match score. May be an exact match or a fuzzy match."</t>
  </si>
  <si>
    <t>scientificNameAuthorship_matched</t>
  </si>
  <si>
    <t>:"Standard authority for the matched name"</t>
  </si>
  <si>
    <t>higherPlantGroup_bien</t>
  </si>
  <si>
    <t>higher_plant_group</t>
  </si>
  <si>
    <t>higherPlantGroup</t>
  </si>
  <si>
    <t>closed list derived from higher taxa</t>
  </si>
  <si>
    <t>taxonomic_status</t>
  </si>
  <si>
    <t>tnrsTaxonomicStatus</t>
  </si>
  <si>
    <t>:"The status of the use of the scientificName as a label for a taxon. Requires taxonomic opinion to define the scope of a taxon. [...] Examples: "invalid", "misapplied", "homotypic synonym", "accepted"."</t>
  </si>
  <si>
    <t>scrubbed_family</t>
  </si>
  <si>
    <t>family</t>
  </si>
  <si>
    <t>the family of the TNRS accepted or matched name</t>
  </si>
  <si>
    <t>scrubbed_genus</t>
  </si>
  <si>
    <t>genus</t>
  </si>
  <si>
    <t>the genus of the TNRS accepted or matched name</t>
  </si>
  <si>
    <t>scrubbed_specific_epithet</t>
  </si>
  <si>
    <t>the specific epithet of the TNRS accepted or matched name</t>
  </si>
  <si>
    <t>scrubbed_species_binomial</t>
  </si>
  <si>
    <t>species</t>
  </si>
  <si>
    <t>the species binomial of the TNRS accepted or matched name</t>
  </si>
  <si>
    <t>scrubbed_taxon_name_no_author</t>
  </si>
  <si>
    <t>taxon</t>
  </si>
  <si>
    <t>the taxon name without author of the TNRS accepted or matched name</t>
  </si>
  <si>
    <t>scrubbed_author</t>
  </si>
  <si>
    <t>taxonAuthor</t>
  </si>
  <si>
    <t>the author of the TNRS accepted or matched name</t>
  </si>
  <si>
    <t>scrubbed_taxon_name_with_author</t>
  </si>
  <si>
    <t>the taxon name with author of the TNRS accepted or matched name</t>
  </si>
  <si>
    <t>taxonMorphospecies</t>
  </si>
  <si>
    <t>http://TNRS.taxon_scrub.scrubbed_morphospecies_binomial__@VegBIEN__.public@vegpath.org;
"combine the `taxon` plus `morphospecies` to produce a unique string, `taxonMorphospecies`"</t>
  </si>
  <si>
    <t>growthForm</t>
  </si>
  <si>
    <t>growthform</t>
  </si>
  <si>
    <t>:"Growth form"; "Closed pick list"</t>
  </si>
  <si>
    <t>:"The reproductive condition of the biological individual(s) represented in the Occurrence. Recommended best practice is to use a controlled vocabulary."</t>
  </si>
  <si>
    <t>threatened_bien</t>
  </si>
  <si>
    <t>whether the taxon is on the IUCN Red List of Threatened Species</t>
  </si>
  <si>
    <t>cultivated_bien</t>
  </si>
  <si>
    <t>isCultivated</t>
  </si>
  <si>
    <t>whether the occurrence was flagged as cultivated</t>
  </si>
  <si>
    <t>cultivatedBasis_bien</t>
  </si>
  <si>
    <t>why the occurrence was flagged as cultivated</t>
  </si>
  <si>
    <t>:"Comments or notes about the Occurrence"</t>
  </si>
  <si>
    <t>percentCover</t>
  </si>
  <si>
    <t>:"Average cover of the index in percent"</t>
  </si>
  <si>
    <t>diameterBreastHeight_cm</t>
  </si>
  <si>
    <t>:"Diameter at breast height of this stem (usually taken at 1.3 meters, but may vary)"</t>
  </si>
  <si>
    <t>height_m</t>
  </si>
  <si>
    <t>:"The measured height of the stem in meters"</t>
  </si>
  <si>
    <t>tag</t>
  </si>
  <si>
    <t>:"A label that is associated with an individual (e.g. a numerical tree tag)"</t>
  </si>
  <si>
    <t>organismX_m</t>
  </si>
  <si>
    <t>:"The X-coordinate of the related item position in m. The user will enter the relative position of related item with respect to the plot origin (in meters) with the x-axis defined by the plot azimuth."</t>
  </si>
  <si>
    <t>organismY_m</t>
  </si>
  <si>
    <t>:"The Y-coordinate of the relatedSpatialItem position in m. The user will enter the relative position of relatedSpatialItems with respect to the plot origin (in meters) with the y-axis defined by the plot azimuth."</t>
  </si>
  <si>
    <t>taxonOccurrenceID</t>
  </si>
  <si>
    <t>taxonID</t>
  </si>
  <si>
    <t>:"identifier assigned [by the datasource] to each unique observation of a taxon in a plot"</t>
  </si>
  <si>
    <t>authorTaxonCode</t>
  </si>
  <si>
    <t>author-provided identifier for the taxon occurrence</t>
  </si>
  <si>
    <t>aggregateOrganismObservationID</t>
  </si>
  <si>
    <t>the ID for "An observation applying to all occurrences of an organism based on an aggregation factor. It contains an AggregateValue, which is an assessment of the overall occurrence of an organism in a Plot (e.g. number of stems, percentage cover, total biomass, basal area)."</t>
  </si>
  <si>
    <t>individualObservationID</t>
  </si>
  <si>
    <t>the ID for "An observation applying to one occurrence of an organism (or part of an organism). It is a container for measurements made on the organism (e.g. diameter, height, crown dimensions, biomass, growth form, number of stems)."</t>
  </si>
  <si>
    <t>individualCode</t>
  </si>
  <si>
    <t>:"An identifier for an individual or named group of individual organisms represented in the Occurrence"</t>
  </si>
  <si>
    <t>:"The number of individuals represented present at the time of the Occurrence"</t>
  </si>
  <si>
    <t>http://stemobservation.authorstemcode__@VegBIEN__.public@vegpath.org;
"Name or code applied to a specific stem in the plot. This is generally a numeric label to associate a field data entry with a stem in the database."</t>
  </si>
  <si>
    <t>serial</t>
  </si>
  <si>
    <t>viewFullOccurrenceID</t>
  </si>
  <si>
    <t>VegBIEN-autogenerated "identifier assigned to each unique observation of a taxon in a plot"</t>
  </si>
  <si>
    <t>viewFullOccurrence@BIEN3@Brad</t>
  </si>
  <si>
    <t>analytical_stem_view</t>
  </si>
  <si>
    <t>comments</t>
  </si>
  <si>
    <t>occurrenceType</t>
  </si>
  <si>
    <t>datasetID</t>
  </si>
  <si>
    <t>datasetName</t>
  </si>
  <si>
    <t>proximateProviderID</t>
  </si>
  <si>
    <t>primaryProviderID</t>
  </si>
  <si>
    <t>primaryProviderName</t>
  </si>
  <si>
    <t>taxonRank</t>
  </si>
  <si>
    <t>taxonAuthorityVerbatim</t>
  </si>
  <si>
    <t>countryError</t>
  </si>
  <si>
    <t>stateProvinceError</t>
  </si>
  <si>
    <t>countyParishError</t>
  </si>
  <si>
    <t>latitudeVerbatim</t>
  </si>
  <si>
    <t>longitudeVerbatim</t>
  </si>
  <si>
    <t>isIntroduced</t>
  </si>
  <si>
    <t>specimenDescription</t>
  </si>
  <si>
    <t>plotMinDbh</t>
  </si>
  <si>
    <t>abund</t>
  </si>
  <si>
    <t>abund1</t>
  </si>
  <si>
    <t>`abund2.5`</t>
  </si>
  <si>
    <t>abund10</t>
  </si>
</sst>
</file>

<file path=xl/styles.xml><?xml version="1.0" encoding="utf-8"?>
<styleSheet xmlns="http://schemas.openxmlformats.org/spreadsheetml/2006/main" xmlns:x14ac="http://schemas.microsoft.com/office/spreadsheetml/2009/9/ac" xmlns:mc="http://schemas.openxmlformats.org/markup-compatibility/2006">
  <fonts count="3">
    <font>
      <b val="0"/>
      <i val="0"/>
      <strike val="0"/>
      <u val="none"/>
      <sz val="10.0"/>
      <color rgb="FF000000"/>
      <name val="Arial"/>
    </font>
    <font>
      <b/>
      <i val="0"/>
      <strike val="0"/>
      <u val="none"/>
      <sz val="10.0"/>
      <color rgb="FF000000"/>
      <name val="Arial"/>
    </font>
    <font>
      <b/>
      <i val="0"/>
      <strike val="0"/>
      <u val="none"/>
      <sz val="10.0"/>
      <color rgb="FF000000"/>
      <name val="Arial"/>
    </font>
  </fonts>
  <fills count="3">
    <fill>
      <patternFill patternType="none"/>
    </fill>
    <fill>
      <patternFill patternType="gray125">
        <bgColor rgb="FFFFFFFF"/>
      </patternFill>
    </fill>
    <fill>
      <patternFill patternType="solid">
        <fgColor rgb="FFFFFFFF"/>
        <bgColor indexed="64"/>
      </patternFill>
    </fill>
  </fills>
  <borders count="1">
    <border>
      <left/>
      <right/>
      <top/>
      <bottom/>
      <diagonal/>
    </border>
  </borders>
  <cellStyleXfs count="1">
    <xf fillId="0" numFmtId="0" borderId="0" fontId="0"/>
  </cellStyleXfs>
  <cellXfs count="6">
    <xf applyAlignment="1" fillId="0" xfId="0" numFmtId="0" borderId="0" fontId="0">
      <alignment vertical="bottom" horizontal="general" wrapText="1"/>
    </xf>
    <xf applyAlignment="1" fillId="0" xfId="0" numFmtId="0" borderId="0" applyFont="1" fontId="1">
      <alignment vertical="top" horizontal="general" wrapText="1"/>
    </xf>
    <xf applyAlignment="1" fillId="2" xfId="0" numFmtId="0" borderId="0" fontId="0" applyFill="1">
      <alignment vertical="top" horizontal="general" wrapText="1"/>
    </xf>
    <xf applyAlignment="1" fillId="0" xfId="0" numFmtId="0" borderId="0" fontId="0">
      <alignment vertical="top" horizontal="general" wrapText="1"/>
    </xf>
    <xf applyAlignment="1" fillId="0" xfId="0" numFmtId="0" borderId="0" fontId="0">
      <alignment vertical="top" horizontal="general"/>
    </xf>
    <xf applyAlignment="1" fillId="0" xfId="0" numFmtId="0" borderId="0" applyFont="1" fontId="2">
      <alignment vertical="top" horizontal="general"/>
    </xf>
  </cellXfs>
  <cellStyles count="1">
    <cellStyle builtinId="0" name="Normal" xfId="0"/>
  </cellStyle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s>
</file>

<file path=xl/worksheets/_rels/sheet1.xml.rels><?xml version="1.0" encoding="UTF-8" standalone="yes"?><Relationships xmlns="http://schemas.openxmlformats.org/package/2006/relationships"><Relationship Target="../drawings/vmlDrawing1.vml" Type="http://schemas.openxmlformats.org/officeDocument/2006/relationships/vmlDrawing" Id="rId2"/><Relationship Target="../comments1.xml" Type="http://schemas.openxmlformats.org/officeDocument/2006/relationships/comments"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17.14" defaultRowHeight="12.75"/>
  <cols>
    <col min="1" customWidth="1" max="1" width="11.43"/>
    <col min="2" customWidth="1" max="2" hidden="1" width="22.71"/>
    <col min="3" customWidth="1" max="3" width="36.0"/>
    <col min="4" customWidth="1" max="4" width="5.43"/>
    <col min="5" customWidth="1" max="5" width="20.0"/>
    <col min="6" customWidth="1" max="6" width="87.43"/>
  </cols>
  <sheetData>
    <row r="1">
      <c t="str" s="1" r="A1">
        <f>HYPERLINK("https://docs.google.com/spreadsheet/ccc?key=0ArZXrTAXd-TYdDhka1Z4WnBtNTcwendla0w4Zk81ZEE#gid=0", "approved by /to discuss")</f>
        <v>approved by /to discuss</v>
      </c>
      <c t="s" s="1" r="B1">
        <v>0</v>
      </c>
      <c t="str" s="1" r="C1">
        <f>HYPERLINK("https://docs.google.com/spreadsheet/pub?key=0ArZXrTAXd-TYdDhka1Z4WnBtNTcwendla0w4Zk81ZEE&amp;output=html", "column (click here for clickable version)")</f>
        <v>column (click here for clickable version)</v>
      </c>
      <c t="str" s="5" r="D1">
        <f>HYPERLINK("https://docs.google.com/spreadsheet/ccc?key=0ArZXrTAXd-TYdDhka1Z4WnBtNTcwendla0w4Zk81ZEE#gid=0", "type")</f>
        <v>type</v>
      </c>
      <c t="str" s="1" r="E1">
        <f>HYPERLINK("https://docs.google.com/spreadsheet/ccc?key=0ArZXrTAXd-TYdDhka1Z4WnBtNTcwendla0w4Zk81ZEE#gid=0", "viewFullOccurrence@BIEN3@Brad")</f>
        <v>viewFullOccurrence@BIEN3@Brad</v>
      </c>
      <c t="str" s="1" r="F1">
        <f>HYPERLINK("https://docs.google.com/spreadsheet/ccc?key=0ArZXrTAXd-TYdDhka1Z4WnBtNTcwendla0w4Zk81ZEE#gid=0",  "formula/definition/comments (click here to edit)")</f>
        <v>formula/definition/comments (click here to edit)</v>
      </c>
    </row>
    <row r="2">
      <c s="3" r="A2"/>
      <c t="s" s="3" r="B2">
        <v>1</v>
      </c>
      <c t="s" s="3" r="C2">
        <v>1</v>
      </c>
      <c t="s" s="4" r="D2">
        <v>2</v>
      </c>
      <c t="s" s="3" r="E2">
        <v>3</v>
      </c>
      <c t="s" s="2" r="F2">
        <v>4</v>
      </c>
    </row>
    <row r="3">
      <c s="3" r="A3"/>
      <c t="str" s="3" r="B3">
        <f>HYPERLINK("http://country__@DwC__@vegpath.org", "country__@DwC__@vegpath.org")</f>
        <v>country__@DwC__@vegpath.org</v>
      </c>
      <c t="str" s="3" r="C3">
        <f>HYPERLINK("http://country__@DwC__@vegpath.org", "country__@DwC__@vegpath.org")</f>
        <v>country__@DwC__@vegpath.org</v>
      </c>
      <c t="s" s="4" r="D3">
        <v>2</v>
      </c>
      <c t="s" s="3" r="E3">
        <v>5</v>
      </c>
      <c t="s" s="3" r="F3">
        <v>6</v>
      </c>
    </row>
    <row r="4">
      <c s="3" r="A4"/>
      <c t="str" s="3" r="B4">
        <f>HYPERLINK("http://stateProvince__@DwC__@vegpath.org", "stateProvince__@DwC__@vegpath.org")</f>
        <v>stateProvince__@DwC__@vegpath.org</v>
      </c>
      <c t="str" s="3" r="C4">
        <f>HYPERLINK("http://stateProvince__@DwC__@vegpath.org", "stateProvince__@DwC__@vegpath.org")</f>
        <v>stateProvince__@DwC__@vegpath.org</v>
      </c>
      <c t="s" s="4" r="D4">
        <v>2</v>
      </c>
      <c t="s" s="3" r="E4">
        <v>7</v>
      </c>
      <c t="s" s="3" r="F4">
        <v>8</v>
      </c>
    </row>
    <row r="5">
      <c s="3" r="A5"/>
      <c t="str" s="3" r="B5">
        <f>HYPERLINK("http://county__@DwC__@vegpath.org", "county__@DwC__@vegpath.org")</f>
        <v>county__@DwC__@vegpath.org</v>
      </c>
      <c t="str" s="3" r="C5">
        <f>HYPERLINK("http://county__@DwC__@vegpath.org", "county__@DwC__@vegpath.org")</f>
        <v>county__@DwC__@vegpath.org</v>
      </c>
      <c t="s" s="4" r="D5">
        <v>2</v>
      </c>
      <c t="s" s="3" r="E5">
        <v>9</v>
      </c>
      <c t="s" s="3" r="F5">
        <v>10</v>
      </c>
    </row>
    <row r="6">
      <c s="3" r="A6"/>
      <c t="str" s="3" r="B6">
        <f>HYPERLINK("http://locality__@DwC__@vegpath.org", "locality__@DwC__@vegpath.org")</f>
        <v>locality__@DwC__@vegpath.org</v>
      </c>
      <c t="str" s="3" r="C6">
        <f>HYPERLINK("http://locality__@DwC__@vegpath.org", "locality__@DwC__@vegpath.org")</f>
        <v>locality__@DwC__@vegpath.org</v>
      </c>
      <c t="s" s="4" r="D6">
        <v>2</v>
      </c>
      <c t="s" s="3" r="E6">
        <v>11</v>
      </c>
      <c t="s" s="3" r="F6">
        <v>12</v>
      </c>
    </row>
    <row r="7">
      <c s="3" r="A7"/>
      <c t="str" s="3" r="B7">
        <f>HYPERLINK("http://decimalLatitude__@DwC__@vegpath.org", "decimalLatitude__@DwC__@vegpath.org")</f>
        <v>decimalLatitude__@DwC__@vegpath.org</v>
      </c>
      <c t="str" s="3" r="C7">
        <f>HYPERLINK("http://decimalLatitude__@DwC__@vegpath.org", "decimalLatitude__@DwC__@vegpath.org")</f>
        <v>decimalLatitude__@DwC__@vegpath.org</v>
      </c>
      <c t="s" s="4" r="D7">
        <v>13</v>
      </c>
      <c t="s" s="3" r="E7">
        <v>14</v>
      </c>
      <c t="s" s="3" r="F7">
        <v>15</v>
      </c>
    </row>
    <row r="8">
      <c s="3" r="A8"/>
      <c t="str" s="3" r="B8">
        <f>HYPERLINK("http://decimalLongitude__@DwC__@vegpath.org", "decimalLongitude__@DwC__@vegpath.org")</f>
        <v>decimalLongitude__@DwC__@vegpath.org</v>
      </c>
      <c t="str" s="3" r="C8">
        <f>HYPERLINK("http://decimalLongitude__@DwC__@vegpath.org", "decimalLongitude__@DwC__@vegpath.org")</f>
        <v>decimalLongitude__@DwC__@vegpath.org</v>
      </c>
      <c t="s" s="4" r="D8">
        <v>13</v>
      </c>
      <c t="s" s="3" r="E8">
        <v>16</v>
      </c>
      <c t="s" s="3" r="F8">
        <v>17</v>
      </c>
    </row>
    <row r="9">
      <c s="3" r="A9"/>
      <c t="str" s="3" r="B9">
        <f>HYPERLINK("http://coordinateUncertaintyInMeters__@DwC__@vegpath.org", "coordinateUncertaintyInMeters__@DwC__@vegpath.org")</f>
        <v>coordinateUncertaintyInMeters__@DwC__@vegpath.org</v>
      </c>
      <c t="str" s="3" r="C9">
        <f>HYPERLINK("http://coordinateUncertaintyInMeters__@DwC__@vegpath.org", "coordinateUncertaintyInMeters__@DwC__@vegpath.org")</f>
        <v>coordinateUncertaintyInMeters__@DwC__@vegpath.org</v>
      </c>
      <c t="s" s="4" r="D9">
        <v>13</v>
      </c>
      <c t="s" s="3" r="E9">
        <v>18</v>
      </c>
      <c t="s" s="3" r="F9">
        <v>19</v>
      </c>
    </row>
    <row r="10">
      <c s="3" r="A10"/>
      <c t="s" s="3" r="B10">
        <v>20</v>
      </c>
      <c t="str" s="3" r="C10">
        <f>HYPERLINK("http://georeferenceSources__@DwC__@vegpath.org", "georeferenceSources__@DwC__@vegpath.org")</f>
        <v>georeferenceSources__@DwC__@vegpath.org</v>
      </c>
      <c t="s" s="4" r="D10">
        <v>21</v>
      </c>
      <c t="s" s="3" r="E10">
        <v>18</v>
      </c>
      <c t="s" s="3" r="F10">
        <v>22</v>
      </c>
    </row>
    <row r="11">
      <c s="3" r="A11"/>
      <c t="s" s="3" r="B11">
        <v>23</v>
      </c>
      <c t="str" s="3" r="C11">
        <f>HYPERLINK("http://georeferenceProtocol__@DwC__@vegpath.org", "georeferenceProtocol__@DwC__@vegpath.org")</f>
        <v>georeferenceProtocol__@DwC__@vegpath.org</v>
      </c>
      <c t="s" s="4" r="D11">
        <v>2</v>
      </c>
      <c t="s" s="3" r="E11">
        <v>18</v>
      </c>
      <c t="s" s="3" r="F11">
        <v>24</v>
      </c>
    </row>
    <row r="12">
      <c s="3" r="A12"/>
      <c t="s" s="3" r="B12">
        <v>25</v>
      </c>
      <c t="s" s="3" r="C12">
        <v>25</v>
      </c>
      <c t="s" s="4" r="D12">
        <v>26</v>
      </c>
      <c t="s" s="3" r="E12">
        <v>27</v>
      </c>
      <c t="s" s="3" r="F12">
        <v>28</v>
      </c>
    </row>
    <row r="13">
      <c s="3" r="A13"/>
      <c t="s" s="3" r="B13">
        <v>29</v>
      </c>
      <c t="s" s="3" r="C13">
        <v>29</v>
      </c>
      <c t="s" s="4" r="D13">
        <v>26</v>
      </c>
      <c t="s" s="3" r="E13">
        <v>30</v>
      </c>
      <c t="s" s="3" r="F13">
        <v>31</v>
      </c>
    </row>
    <row r="14">
      <c s="3" r="A14"/>
      <c t="str" s="3" r="B14">
        <f>HYPERLINK("http://projectID__@VegX__.plotObservation@vegpath.org", "projectID__@VegX__.plotObservation@vegpath.org")</f>
        <v>projectID__@VegX__.plotObservation@vegpath.org</v>
      </c>
      <c t="str" s="3" r="C14">
        <f>HYPERLINK("http://projectID__@VegX__.plotObservation@vegpath.org", "projectID__@VegX__.plotObservation@vegpath.org")</f>
        <v>projectID__@VegX__.plotObservation@vegpath.org</v>
      </c>
      <c t="s" s="4" r="D14">
        <v>2</v>
      </c>
      <c t="s" s="3" r="E14">
        <v>18</v>
      </c>
      <c t="s" s="3" r="F14">
        <v>32</v>
      </c>
    </row>
    <row r="15">
      <c s="3" r="A15"/>
      <c t="s" s="3" r="B15">
        <v>33</v>
      </c>
      <c t="str" s="3" r="C15">
        <f>HYPERLINK("http://projectContributor[s]__@VegBank__@vegpath.org", "projectContributor[s]__@VegBank__@vegpath.org")</f>
        <v>projectContributor[s]__@VegBank__@vegpath.org</v>
      </c>
      <c t="s" s="4" r="D15">
        <v>34</v>
      </c>
      <c t="s" s="3" r="E15">
        <v>18</v>
      </c>
      <c t="s" s="3" r="F15">
        <v>35</v>
      </c>
    </row>
    <row r="16">
      <c s="3" r="A16"/>
      <c t="str" s="3" r="B16">
        <f>HYPERLINK("http://locationID__@DwC__@vegpath.org", "locationID__@DwC__@vegpath.org")</f>
        <v>locationID__@DwC__@vegpath.org</v>
      </c>
      <c t="str" s="3" r="C16">
        <f>HYPERLINK("http://locationID__@DwC__@vegpath.org", "locationID__@DwC__@vegpath.org")</f>
        <v>locationID__@DwC__@vegpath.org</v>
      </c>
      <c t="s" s="4" r="D16">
        <v>2</v>
      </c>
      <c t="s" s="3" r="E16">
        <v>36</v>
      </c>
      <c t="s" s="3" r="F16">
        <v>37</v>
      </c>
    </row>
    <row r="17">
      <c s="3" r="A17"/>
      <c t="str" s="3" r="B17">
        <f>HYPERLINK("http://plotName__@VegX__.plot@vegpath.org", "plotName__@VegX__.plot@vegpath.org")</f>
        <v>plotName__@VegX__.plot@vegpath.org</v>
      </c>
      <c t="str" s="3" r="C17">
        <f>HYPERLINK("http://plotName__@VegX__.plot@vegpath.org", "plotName__@VegX__.plot@vegpath.org")</f>
        <v>plotName__@VegX__.plot@vegpath.org</v>
      </c>
      <c t="s" s="4" r="D17">
        <v>2</v>
      </c>
      <c t="s" s="3" r="E17">
        <v>38</v>
      </c>
      <c t="s" s="3" r="F17">
        <v>39</v>
      </c>
    </row>
    <row r="18">
      <c s="3" r="A18"/>
      <c t="str" s="3" r="B18">
        <f>HYPERLINK("http://subplot__@SALVIAS__@vegpath.org", "subplot__@SALVIAS__@vegpath.org")</f>
        <v>subplot__@SALVIAS__@vegpath.org</v>
      </c>
      <c t="str" s="3" r="C18">
        <f>HYPERLINK("http://subplot__@SALVIAS__.Plot_data@vegpath.org", "subplot__@SALVIAS__.Plot_data@vegpath.org")</f>
        <v>subplot__@SALVIAS__.Plot_data@vegpath.org</v>
      </c>
      <c t="s" s="4" r="D18">
        <v>2</v>
      </c>
      <c t="s" s="3" r="E18">
        <v>18</v>
      </c>
      <c t="s" s="3" r="F18">
        <v>40</v>
      </c>
    </row>
    <row r="19">
      <c s="3" r="A19"/>
      <c t="s" s="3" r="B19">
        <v>41</v>
      </c>
      <c t="s" s="3" r="C19">
        <v>41</v>
      </c>
      <c t="s" s="4" r="D19">
        <v>42</v>
      </c>
      <c t="s" s="3" r="E19">
        <v>18</v>
      </c>
      <c t="s" s="3" r="F19">
        <v>43</v>
      </c>
    </row>
    <row r="20">
      <c s="3" r="A20"/>
      <c t="str" s="3" r="B20">
        <f>HYPERLINK("http://locationevent.locationevent_id__@VegBIEN__.public@vegpath.org", "locationevent.locationevent_id__@VegBIEN__.public@vegpath.org")</f>
        <v>locationevent.locationevent_id__@VegBIEN__.public@vegpath.org</v>
      </c>
      <c t="str" s="3" r="C20">
        <f>HYPERLINK("http://locationevent.locationevent_id__@VegBIEN__.public@vegpath.org", "locationevent.locationevent_id__@VegBIEN__.public@vegpath.org")</f>
        <v>locationevent.locationevent_id__@VegBIEN__.public@vegpath.org</v>
      </c>
      <c t="s" s="4" r="D20">
        <v>26</v>
      </c>
      <c t="s" s="3" r="E20">
        <v>18</v>
      </c>
      <c t="s" s="3" r="F20">
        <v>44</v>
      </c>
    </row>
    <row r="21">
      <c s="3" r="A21"/>
      <c t="str" s="3" r="B21">
        <f>HYPERLINK("http://eventDate__@DwC__@vegpath.org", "eventDate__@DwC__@vegpath.org")</f>
        <v>eventDate__@DwC__@vegpath.org</v>
      </c>
      <c t="str" s="3" r="C21">
        <f>HYPERLINK("http://eventDate__@DwC__@vegpath.org", "eventDate__@DwC__@vegpath.org")</f>
        <v>eventDate__@DwC__@vegpath.org</v>
      </c>
      <c t="s" s="4" r="D21">
        <v>45</v>
      </c>
      <c t="s" s="3" r="E21">
        <v>18</v>
      </c>
      <c t="s" s="3" r="F21">
        <v>46</v>
      </c>
    </row>
    <row r="22">
      <c s="3" r="A22"/>
      <c t="s" s="3" r="B22">
        <v>47</v>
      </c>
      <c t="str" s="3" r="C22">
        <f>HYPERLINK("http://(-minimum-)ElevationInMeters__@DwC__@vegpath.org", "(-minimum-)ElevationInMeters__@DwC__@vegpath.org")</f>
        <v>(-minimum-)ElevationInMeters__@DwC__@vegpath.org</v>
      </c>
      <c t="s" s="4" r="D22">
        <v>13</v>
      </c>
      <c t="s" s="3" r="E22">
        <v>48</v>
      </c>
      <c t="s" s="3" r="F22">
        <v>49</v>
      </c>
    </row>
    <row r="23">
      <c s="3" r="A23"/>
      <c t="str" s="3" r="B23">
        <f>HYPERLINK("http://slopeAspect__@VegX__.plot@vegpath.org", "slopeAspect__@VegX__.plot@vegpath.org")</f>
        <v>slopeAspect__@VegX__.plot@vegpath.org</v>
      </c>
      <c t="str" s="3" r="C23">
        <f>HYPERLINK("http://slopeAspect[_deg]__@VegX__.plot@vegpath.org", "slopeAspect[_deg]__@VegX__.plot@vegpath.org")</f>
        <v>slopeAspect[_deg]__@VegX__.plot@vegpath.org</v>
      </c>
      <c t="s" s="4" r="D23">
        <v>13</v>
      </c>
      <c t="s" s="3" r="E23">
        <v>18</v>
      </c>
      <c t="s" s="3" r="F23">
        <v>50</v>
      </c>
    </row>
    <row r="24">
      <c s="3" r="A24"/>
      <c t="str" s="3" r="B24">
        <f>HYPERLINK("http://slopeGradient__@VegX__.plot@vegpath.org", "slopeGradient__@VegX__.plot@vegpath.org")</f>
        <v>slopeGradient__@VegX__.plot@vegpath.org</v>
      </c>
      <c t="str" s="3" r="C24">
        <f>HYPERLINK("http://slopeGradient[_deg]__@VegX__.plot@vegpath.org", "slopeGradient[_deg]__@VegX__.plot@vegpath.org")</f>
        <v>slopeGradient[_deg]__@VegX__.plot@vegpath.org</v>
      </c>
      <c t="s" s="4" r="D24">
        <v>13</v>
      </c>
      <c t="s" s="3" r="E24">
        <v>18</v>
      </c>
      <c t="s" s="3" r="F24">
        <v>51</v>
      </c>
    </row>
    <row r="25">
      <c s="3" r="A25"/>
      <c t="s" s="3" r="B25">
        <v>52</v>
      </c>
      <c t="str" s="3" r="C25">
        <f>HYPERLINK("http://area[_ha]__@VegX__.plot@vegpath.org", "area[_ha]__@VegX__.plot@vegpath.org")</f>
        <v>area[_ha]__@VegX__.plot@vegpath.org</v>
      </c>
      <c t="s" s="4" r="D25">
        <v>13</v>
      </c>
      <c t="s" s="3" r="E25">
        <v>53</v>
      </c>
      <c t="s" s="3" r="F25">
        <v>54</v>
      </c>
    </row>
    <row r="26">
      <c s="3" r="A26"/>
      <c t="str" s="3" r="B26">
        <f>HYPERLINK("http://samplingProtocol__@DwC__@vegpath.org", "samplingProtocol__@DwC__@vegpath.org")</f>
        <v>samplingProtocol__@DwC__@vegpath.org</v>
      </c>
      <c t="str" s="3" r="C26">
        <f>HYPERLINK("http://samplingProtocol__@DwC__@vegpath.org", "samplingProtocol__@DwC__@vegpath.org")</f>
        <v>samplingProtocol__@DwC__@vegpath.org</v>
      </c>
      <c t="s" s="4" r="D26">
        <v>2</v>
      </c>
      <c t="s" s="3" r="E26">
        <v>55</v>
      </c>
      <c t="s" s="3" r="F26">
        <v>56</v>
      </c>
    </row>
    <row r="27">
      <c s="3" r="A27"/>
      <c t="s" s="3" r="B27">
        <v>57</v>
      </c>
      <c t="str" s="3" r="C27">
        <f>HYPERLINK("http://temperature[_C]__@VegX__.plotObs.obsCond@vegpath.org", "temperature[_C]__@VegX__.plotObs.obsCond@vegpath.org")</f>
        <v>temperature[_C]__@VegX__.plotObs.obsCond@vegpath.org</v>
      </c>
      <c t="s" s="4" r="D27">
        <v>13</v>
      </c>
      <c t="s" s="3" r="E27">
        <v>18</v>
      </c>
      <c t="s" s="3" r="F27">
        <v>58</v>
      </c>
    </row>
    <row r="28">
      <c s="3" r="A28"/>
      <c t="s" s="3" r="B28">
        <v>59</v>
      </c>
      <c t="str" s="3" r="C28">
        <f>HYPERLINK("http://precip_mm__@SALVIAS__.Plot_metadata@vegpath.org", "precip_mm__@SALVIAS__.Plot_metadata@vegpath.org")</f>
        <v>precip_mm__@SALVIAS__.Plot_metadata@vegpath.org</v>
      </c>
      <c t="s" s="4" r="D28">
        <v>13</v>
      </c>
      <c t="s" s="3" r="E28">
        <v>18</v>
      </c>
      <c t="s" s="3" r="F28">
        <v>60</v>
      </c>
    </row>
    <row r="29">
      <c s="3" r="A29"/>
      <c t="s" s="3" r="B29">
        <v>61</v>
      </c>
      <c t="str" s="3" r="C29">
        <f>HYPERLINK("http://stratumName__@VegX__.stratum@vegpath.org", "stratumName__@VegX__.stratum@vegpath.org")</f>
        <v>stratumName__@VegX__.stratum@vegpath.org</v>
      </c>
      <c t="s" s="4" r="D29">
        <v>2</v>
      </c>
      <c t="s" s="3" r="E29">
        <v>18</v>
      </c>
      <c t="s" s="3" r="F29">
        <v>62</v>
      </c>
    </row>
    <row r="30">
      <c s="3" r="A30"/>
      <c t="s" s="3" r="B30">
        <v>63</v>
      </c>
      <c t="str" s="3" r="C30">
        <f>HYPERLINK("http://communityConcept.name__@VegX__.communityDet@vegpath.org", "communityConcept.name__@VegX__.communityDet@vegpath.org")</f>
        <v>communityConcept.name__@VegX__.communityDet@vegpath.org</v>
      </c>
      <c t="s" s="4" r="D30">
        <v>34</v>
      </c>
      <c t="s" s="3" r="E30">
        <v>18</v>
      </c>
      <c t="s" s="3" r="F30">
        <v>64</v>
      </c>
    </row>
    <row r="31">
      <c s="3" r="A31"/>
      <c t="s" s="3" r="B31">
        <v>65</v>
      </c>
      <c t="str" s="3" r="C31">
        <f>HYPERLINK("http://observationContributor[s]__@VegBank__@vegpath.org", "observationContributor[s]__@VegBank__@vegpath.org")</f>
        <v>observationContributor[s]__@VegBank__@vegpath.org</v>
      </c>
      <c t="s" s="4" r="D31">
        <v>34</v>
      </c>
      <c t="s" s="3" r="E31">
        <v>18</v>
      </c>
      <c t="s" s="3" r="F31">
        <v>66</v>
      </c>
    </row>
    <row r="32">
      <c s="3" r="A32"/>
      <c t="s" s="3" r="B32">
        <v>67</v>
      </c>
      <c t="str" s="3" r="C32">
        <f>HYPERLINK("http://[custodial_]institutionCode[s]__@DwC__@vegpath.org", "[custodial_]institutionCode[s]__@DwC__@vegpath.org")</f>
        <v>[custodial_]institutionCode[s]__@DwC__@vegpath.org</v>
      </c>
      <c t="s" s="4" r="D32">
        <v>2</v>
      </c>
      <c t="s" s="3" r="E32">
        <v>68</v>
      </c>
      <c t="s" s="3" r="F32">
        <v>69</v>
      </c>
    </row>
    <row r="33">
      <c s="3" r="A33"/>
      <c t="s" s="3" r="B33">
        <v>70</v>
      </c>
      <c t="str" s="3" r="C33">
        <f>HYPERLINK("http://collectionCode__@DwC__@vegpath.org", "collectionCode__@DwC__@vegpath.org")</f>
        <v>collectionCode__@DwC__@vegpath.org</v>
      </c>
      <c t="s" s="4" r="D33">
        <v>2</v>
      </c>
      <c t="s" s="3" r="E33">
        <v>18</v>
      </c>
      <c t="s" s="3" r="F33">
        <v>71</v>
      </c>
    </row>
    <row r="34">
      <c s="3" r="A34"/>
      <c t="s" s="3" r="B34">
        <v>72</v>
      </c>
      <c t="str" s="3" r="C34">
        <f>HYPERLINK("http://catalogNumber__@DwC__@vegpath.org", "catalogNumber__@DwC__@vegpath.org")</f>
        <v>catalogNumber__@DwC__@vegpath.org</v>
      </c>
      <c t="s" s="4" r="D34">
        <v>2</v>
      </c>
      <c t="s" s="3" r="E34">
        <v>18</v>
      </c>
      <c t="s" s="3" r="F34">
        <v>73</v>
      </c>
    </row>
    <row r="35">
      <c s="3" r="A35"/>
      <c t="str" s="3" r="B35">
        <f>HYPERLINK("http://occurrenceID__@DwC__@vegpath.org", "occurrenceID__@DwC__@vegpath.org")</f>
        <v>occurrenceID__@DwC__@vegpath.org</v>
      </c>
      <c t="str" s="3" r="C35">
        <f>HYPERLINK("http://occurrenceID__@DwC__@vegpath.org", "occurrenceID__@DwC__@vegpath.org")</f>
        <v>occurrenceID__@DwC__@vegpath.org</v>
      </c>
      <c t="s" s="4" r="D35">
        <v>2</v>
      </c>
      <c t="s" s="3" r="E35">
        <v>74</v>
      </c>
      <c t="s" s="3" r="F35">
        <v>75</v>
      </c>
    </row>
    <row r="36">
      <c s="3" r="A36"/>
      <c t="str" s="3" r="B36">
        <f>HYPERLINK("http://recordedBy__@DwC__@vegpath.org", "recordedBy__@DwC__@vegpath.org")</f>
        <v>recordedBy__@DwC__@vegpath.org</v>
      </c>
      <c t="str" s="3" r="C36">
        <f>HYPERLINK("http://recordedBy__@DwC__@vegpath.org", "recordedBy__@DwC__@vegpath.org")</f>
        <v>recordedBy__@DwC__@vegpath.org</v>
      </c>
      <c t="s" s="4" r="D36">
        <v>2</v>
      </c>
      <c t="s" s="3" r="E36">
        <v>76</v>
      </c>
      <c t="s" s="3" r="F36">
        <v>77</v>
      </c>
    </row>
    <row r="37">
      <c s="3" r="A37"/>
      <c t="str" s="3" r="B37">
        <f>HYPERLINK("http://recordNumber__@DwC__@vegpath.org", "recordNumber__@DwC__@vegpath.org")</f>
        <v>recordNumber__@DwC__@vegpath.org</v>
      </c>
      <c t="str" s="3" r="C37">
        <f>HYPERLINK("http://recordNumber__@DwC__@vegpath.org", "recordNumber__@DwC__@vegpath.org")</f>
        <v>recordNumber__@DwC__@vegpath.org</v>
      </c>
      <c t="s" s="4" r="D37">
        <v>2</v>
      </c>
      <c t="s" s="3" r="E37">
        <v>18</v>
      </c>
      <c t="s" s="3" r="F37">
        <v>78</v>
      </c>
    </row>
    <row r="38">
      <c s="3" r="A38"/>
      <c t="s" s="3" r="B38">
        <v>79</v>
      </c>
      <c t="str" s="3" r="C38">
        <f>HYPERLINK("http://(-Earliest-)DateCollected__-2007-04-17__@DwC__.hist@vegpath.org", "(-Earliest-)DateCollected__-2007-04-17__@DwC__.hist@vegpath.org")</f>
        <v>(-Earliest-)DateCollected__-2007-04-17__@DwC__.hist@vegpath.org</v>
      </c>
      <c t="s" s="4" r="D38">
        <v>45</v>
      </c>
      <c t="s" s="3" r="E38">
        <v>80</v>
      </c>
      <c t="s" s="3" r="F38">
        <v>81</v>
      </c>
    </row>
    <row r="39">
      <c s="3" r="A39"/>
      <c t="s" s="3" r="B39">
        <v>82</v>
      </c>
      <c t="str" s="3" r="C39">
        <f>HYPERLINK("http://[verbatim_]family__@DwC__@vegpath.org", "[verbatim_]family__@DwC__@vegpath.org")</f>
        <v>[verbatim_]family__@DwC__@vegpath.org</v>
      </c>
      <c t="s" s="4" r="D39">
        <v>2</v>
      </c>
      <c t="s" s="3" r="E39">
        <v>83</v>
      </c>
      <c t="s" s="3" r="F39">
        <v>84</v>
      </c>
    </row>
    <row r="40">
      <c s="3" r="A40"/>
      <c t="s" s="3" r="B40">
        <v>85</v>
      </c>
      <c t="str" s="3" r="C40">
        <f>HYPERLINK("http://[verbatim_]scientificName__@DwC__@vegpath.org", "[verbatim_]scientificName__@DwC__@vegpath.org")</f>
        <v>[verbatim_]scientificName__@DwC__@vegpath.org</v>
      </c>
      <c t="s" s="4" r="D40">
        <v>2</v>
      </c>
      <c t="s" s="3" r="E40">
        <v>18</v>
      </c>
      <c t="s" s="3" r="F40">
        <v>86</v>
      </c>
    </row>
    <row r="41">
      <c s="3" r="A41"/>
      <c t="str" s="3" r="B41">
        <f>HYPERLINK("http://identifiedBy__@DwC__@vegpath.org", "identifiedBy__@DwC__@vegpath.org")</f>
        <v>identifiedBy__@DwC__@vegpath.org</v>
      </c>
      <c t="str" s="3" r="C41">
        <f>HYPERLINK("http://identifiedBy__@DwC__@vegpath.org", "identifiedBy__@DwC__@vegpath.org")</f>
        <v>identifiedBy__@DwC__@vegpath.org</v>
      </c>
      <c t="s" s="4" r="D41">
        <v>2</v>
      </c>
      <c t="s" s="3" r="E41">
        <v>87</v>
      </c>
      <c t="s" s="3" r="F41">
        <v>88</v>
      </c>
    </row>
    <row r="42">
      <c s="3" r="A42"/>
      <c t="str" s="3" r="B42">
        <f>HYPERLINK("http://dateIdentified__@DwC__@vegpath.org", "dateIdentified__@DwC__@vegpath.org")</f>
        <v>dateIdentified__@DwC__@vegpath.org</v>
      </c>
      <c t="str" s="3" r="C42">
        <f>HYPERLINK("http://dateIdentified__@DwC__@vegpath.org", "dateIdentified__@DwC__@vegpath.org")</f>
        <v>dateIdentified__@DwC__@vegpath.org</v>
      </c>
      <c t="s" s="4" r="D42">
        <v>45</v>
      </c>
      <c t="s" s="3" r="E42">
        <v>89</v>
      </c>
      <c t="s" s="3" r="F42">
        <v>90</v>
      </c>
    </row>
    <row r="43">
      <c s="3" r="A43"/>
      <c t="str" s="3" r="B43">
        <f>HYPERLINK("http://identificationRemarks__@DwC__@vegpath.org", "identificationRemarks__@DwC__@vegpath.org")</f>
        <v>identificationRemarks__@DwC__@vegpath.org</v>
      </c>
      <c t="str" s="3" r="C43">
        <f>HYPERLINK("http://identificationRemarks__@DwC__@vegpath.org", "identificationRemarks__@DwC__@vegpath.org")</f>
        <v>identificationRemarks__@DwC__@vegpath.org</v>
      </c>
      <c t="s" s="4" r="D43">
        <v>2</v>
      </c>
      <c t="s" s="3" r="E43">
        <v>18</v>
      </c>
      <c t="s" s="3" r="F43">
        <v>91</v>
      </c>
    </row>
    <row r="44">
      <c s="3" r="A44"/>
      <c t="str" s="3" r="B44">
        <f>HYPERLINK("http://Family_matched__@TNRS__@vegpath.org", "Family_matched__@TNRS__@vegpath.org")</f>
        <v>Family_matched__@TNRS__@vegpath.org</v>
      </c>
      <c t="str" s="3" r="C44">
        <f>HYPERLINK("http://Family_matched__@TNRS__@vegpath.org", "Family_matched__@TNRS__@vegpath.org")</f>
        <v>Family_matched__@TNRS__@vegpath.org</v>
      </c>
      <c t="s" s="4" r="D44">
        <v>2</v>
      </c>
      <c t="s" s="3" r="E44">
        <v>18</v>
      </c>
      <c t="s" s="3" r="F44">
        <v>92</v>
      </c>
    </row>
    <row r="45">
      <c s="3" r="A45"/>
      <c t="s" s="3" r="B45">
        <v>93</v>
      </c>
      <c t="str" s="3" r="C45">
        <f>HYPERLINK("http://Name_matched__@TNRS__@vegpath.org", "Name_matched__@TNRS__@vegpath.org")</f>
        <v>Name_matched__@TNRS__@vegpath.org</v>
      </c>
      <c t="s" s="4" r="D45">
        <v>2</v>
      </c>
      <c t="s" s="3" r="E45">
        <v>18</v>
      </c>
      <c t="s" s="3" r="F45">
        <v>94</v>
      </c>
    </row>
    <row r="46">
      <c s="3" r="A46"/>
      <c t="s" s="3" r="B46">
        <v>95</v>
      </c>
      <c t="str" s="3" r="C46">
        <f>HYPERLINK("http://Name_matched_author__@TNRS__@vegpath.org", "Name_matched_author__@TNRS__@vegpath.org")</f>
        <v>Name_matched_author__@TNRS__@vegpath.org</v>
      </c>
      <c t="s" s="4" r="D46">
        <v>2</v>
      </c>
      <c t="s" s="3" r="E46">
        <v>18</v>
      </c>
      <c t="s" s="3" r="F46">
        <v>96</v>
      </c>
    </row>
    <row r="47">
      <c s="3" r="A47"/>
      <c t="s" s="3" r="B47">
        <v>97</v>
      </c>
      <c t="str" s="3" r="C47">
        <f>HYPERLINK("http://[higher_plant_group~]higherClassification__@DwC__@vegpath.org", "[higher_plant_group~]higherClassification__@DwC__@vegpath.org")</f>
        <v>[higher_plant_group~]higherClassification__@DwC__@vegpath.org</v>
      </c>
      <c t="s" s="4" r="D47">
        <v>98</v>
      </c>
      <c t="s" s="3" r="E47">
        <v>99</v>
      </c>
      <c t="s" s="3" r="F47">
        <v>100</v>
      </c>
    </row>
    <row r="48">
      <c s="3" r="A48"/>
      <c t="s" s="3" r="B48">
        <v>101</v>
      </c>
      <c t="str" s="3" r="C48">
        <f>HYPERLINK("http://taxonomicStatus__@DwC__@vegpath.org", "taxonomicStatus__@DwC__@vegpath.org")</f>
        <v>taxonomicStatus__@DwC__@vegpath.org</v>
      </c>
      <c t="s" s="4" r="D48">
        <v>2</v>
      </c>
      <c t="s" s="3" r="E48">
        <v>102</v>
      </c>
      <c t="s" s="3" r="F48">
        <v>103</v>
      </c>
    </row>
    <row r="49">
      <c s="3" r="A49"/>
      <c t="s" s="3" r="B49">
        <v>104</v>
      </c>
      <c t="s" s="3" r="C49">
        <v>104</v>
      </c>
      <c t="s" s="4" r="D49">
        <v>2</v>
      </c>
      <c t="s" s="3" r="E49">
        <v>105</v>
      </c>
      <c t="s" s="3" r="F49">
        <v>106</v>
      </c>
    </row>
    <row r="50">
      <c s="3" r="A50"/>
      <c t="s" s="3" r="B50">
        <v>107</v>
      </c>
      <c t="s" s="3" r="C50">
        <v>107</v>
      </c>
      <c t="s" s="4" r="D50">
        <v>2</v>
      </c>
      <c t="s" s="3" r="E50">
        <v>108</v>
      </c>
      <c t="s" s="3" r="F50">
        <v>109</v>
      </c>
    </row>
    <row r="51">
      <c s="3" r="A51"/>
      <c t="s" s="3" r="B51">
        <v>110</v>
      </c>
      <c t="s" s="3" r="C51">
        <v>110</v>
      </c>
      <c t="s" s="4" r="D51">
        <v>2</v>
      </c>
      <c t="s" s="3" r="E51">
        <v>18</v>
      </c>
      <c t="s" s="3" r="F51">
        <v>111</v>
      </c>
    </row>
    <row r="52">
      <c s="3" r="A52"/>
      <c t="s" s="3" r="B52">
        <v>112</v>
      </c>
      <c t="s" s="3" r="C52">
        <v>112</v>
      </c>
      <c t="s" s="4" r="D52">
        <v>2</v>
      </c>
      <c t="s" s="3" r="E52">
        <v>113</v>
      </c>
      <c t="s" s="3" r="F52">
        <v>114</v>
      </c>
    </row>
    <row r="53">
      <c s="3" r="A53"/>
      <c t="s" s="3" r="B53">
        <v>115</v>
      </c>
      <c t="s" s="3" r="C53">
        <v>115</v>
      </c>
      <c t="s" s="4" r="D53">
        <v>2</v>
      </c>
      <c t="s" s="3" r="E53">
        <v>116</v>
      </c>
      <c t="s" s="3" r="F53">
        <v>117</v>
      </c>
    </row>
    <row r="54">
      <c s="3" r="A54"/>
      <c t="s" s="3" r="B54">
        <v>118</v>
      </c>
      <c t="s" s="3" r="C54">
        <v>118</v>
      </c>
      <c t="s" s="4" r="D54">
        <v>2</v>
      </c>
      <c t="s" s="3" r="E54">
        <v>119</v>
      </c>
      <c t="s" s="3" r="F54">
        <v>120</v>
      </c>
    </row>
    <row r="55">
      <c s="3" r="A55"/>
      <c t="s" s="3" r="B55">
        <v>121</v>
      </c>
      <c t="s" s="3" r="C55">
        <v>121</v>
      </c>
      <c t="s" s="4" r="D55">
        <v>2</v>
      </c>
      <c t="s" s="3" r="E55">
        <v>18</v>
      </c>
      <c t="s" s="3" r="F55">
        <v>122</v>
      </c>
    </row>
    <row r="56">
      <c s="3" r="A56"/>
      <c t="str" s="3" r="B56">
        <f>HYPERLINK("http://speciesBinomialWithMorphospecies__@VegCore__@vegpath.org", "speciesBinomialWithMorphospecies__@VegCore__@vegpath.org")</f>
        <v>speciesBinomialWithMorphospecies__@VegCore__@vegpath.org</v>
      </c>
      <c t="str" s="3" r="C56">
        <f>HYPERLINK("http://speciesBinomialWithMorphospecies__@VegCore__@vegpath.org", "speciesBinomialWithMorphospecies__@VegCore__@vegpath.org")</f>
        <v>speciesBinomialWithMorphospecies__@VegCore__@vegpath.org</v>
      </c>
      <c t="s" s="4" r="D56">
        <v>2</v>
      </c>
      <c t="s" s="3" r="E56">
        <v>123</v>
      </c>
      <c t="s" s="3" r="F56">
        <v>124</v>
      </c>
    </row>
    <row r="57">
      <c s="3" r="A57"/>
      <c t="s" s="3" r="B57">
        <v>125</v>
      </c>
      <c t="str" s="3" r="C57">
        <f>HYPERLINK("http://[growth_form=]habit__@SALVIAS__.Plot_data@vegpath.org", "[growth_form=]habit__@SALVIAS__.Plot_data@vegpath.org")</f>
        <v>[growth_form=]habit__@SALVIAS__.Plot_data@vegpath.org</v>
      </c>
      <c t="s" s="4" r="D57">
        <v>126</v>
      </c>
      <c t="s" s="3" r="E57">
        <v>18</v>
      </c>
      <c t="s" s="3" r="F57">
        <v>127</v>
      </c>
    </row>
    <row r="58">
      <c s="3" r="A58"/>
      <c t="str" s="3" r="B58">
        <f>HYPERLINK("http://reproductiveCondition__@DwC__@vegpath.org", "reproductiveCondition__@DwC__@vegpath.org")</f>
        <v>reproductiveCondition__@DwC__@vegpath.org</v>
      </c>
      <c t="str" s="3" r="C58">
        <f>HYPERLINK("http://reproductiveCondition__@DwC__@vegpath.org", "reproductiveCondition__@DwC__@vegpath.org")</f>
        <v>reproductiveCondition__@DwC__@vegpath.org</v>
      </c>
      <c t="s" s="4" r="D58">
        <v>2</v>
      </c>
      <c t="s" s="3" r="E58">
        <v>18</v>
      </c>
      <c t="s" s="3" r="F58">
        <v>128</v>
      </c>
    </row>
    <row r="59">
      <c s="3" r="A59"/>
      <c t="s" s="3" r="B59">
        <v>129</v>
      </c>
      <c t="s" s="3" r="C59">
        <v>129</v>
      </c>
      <c t="s" s="4" r="D59">
        <v>26</v>
      </c>
      <c t="s" s="3" r="E59">
        <v>18</v>
      </c>
      <c t="s" s="3" r="F59">
        <v>130</v>
      </c>
    </row>
    <row r="60">
      <c s="3" r="A60"/>
      <c t="s" s="3" r="B60">
        <v>131</v>
      </c>
      <c t="s" s="3" r="C60">
        <v>131</v>
      </c>
      <c t="s" s="4" r="D60">
        <v>26</v>
      </c>
      <c t="s" s="3" r="E60">
        <v>132</v>
      </c>
      <c t="s" s="3" r="F60">
        <v>133</v>
      </c>
    </row>
    <row r="61">
      <c s="3" r="A61"/>
      <c t="s" s="3" r="B61">
        <v>134</v>
      </c>
      <c t="s" s="3" r="C61">
        <v>134</v>
      </c>
      <c t="s" s="4" r="D61">
        <v>2</v>
      </c>
      <c t="s" s="3" r="E61">
        <v>18</v>
      </c>
      <c t="s" s="3" r="F61">
        <v>135</v>
      </c>
    </row>
    <row r="62">
      <c s="3" r="A62"/>
      <c t="str" s="3" r="B62">
        <f>HYPERLINK("http://occurrenceRemarks__@DwC__@vegpath.org", "occurrenceRemarks__@DwC__@vegpath.org")</f>
        <v>occurrenceRemarks__@DwC__@vegpath.org</v>
      </c>
      <c t="str" s="3" r="C62">
        <f>HYPERLINK("http://occurrenceRemarks__@DwC__@vegpath.org", "occurrenceRemarks__@DwC__@vegpath.org")</f>
        <v>occurrenceRemarks__@DwC__@vegpath.org</v>
      </c>
      <c t="s" s="4" r="D62">
        <v>2</v>
      </c>
      <c t="s" s="3" r="E62">
        <v>18</v>
      </c>
      <c t="s" s="3" r="F62">
        <v>136</v>
      </c>
    </row>
    <row r="63">
      <c s="3" r="A63"/>
      <c t="str" s="3" r="B63">
        <f>HYPERLINK("http://coverPercent__@VegX__.attribute.ordinal@vegpath.org", "coverPercent__@VegX__.attribute.ordinal@vegpath.org")</f>
        <v>coverPercent__@VegX__.attribute.ordinal@vegpath.org</v>
      </c>
      <c t="str" s="3" r="C63">
        <f>HYPERLINK("http://coverPercent__@VegX__.attribute.ordinal@vegpath.org", "coverPercent__@VegX__.attribute.ordinal@vegpath.org")</f>
        <v>coverPercent__@VegX__.attribute.ordinal@vegpath.org</v>
      </c>
      <c t="s" s="4" r="D63">
        <v>13</v>
      </c>
      <c t="s" s="3" r="E63">
        <v>137</v>
      </c>
      <c t="s" s="3" r="F63">
        <v>138</v>
      </c>
    </row>
    <row r="64">
      <c s="3" r="A64"/>
      <c t="s" s="3" r="B64">
        <v>139</v>
      </c>
      <c t="str" s="3" r="C64">
        <f>HYPERLINK("http://stem_dbh[_cm]__@SALVIAS__.Plot_data@vegpath.org", "stem_dbh[_cm]__@SALVIAS__.Plot_data@vegpath.org")</f>
        <v>stem_dbh[_cm]__@SALVIAS__.Plot_data@vegpath.org</v>
      </c>
      <c t="s" s="4" r="D64">
        <v>13</v>
      </c>
      <c t="s" s="3" r="E64">
        <v>18</v>
      </c>
      <c t="s" s="3" r="F64">
        <v>140</v>
      </c>
    </row>
    <row r="65">
      <c s="3" r="A65"/>
      <c t="s" s="3" r="B65">
        <v>141</v>
      </c>
      <c t="str" s="3" r="C65">
        <f>HYPERLINK("http://stemHeight[_m]__@VegBank__.stemCount@vegpath.org", "stemHeight[_m]__@VegBank__.stemCount@vegpath.org")</f>
        <v>stemHeight[_m]__@VegBank__.stemCount@vegpath.org</v>
      </c>
      <c t="s" s="4" r="D65">
        <v>13</v>
      </c>
      <c t="s" s="3" r="E65">
        <v>18</v>
      </c>
      <c t="s" s="3" r="F65">
        <v>142</v>
      </c>
    </row>
    <row r="66">
      <c s="3" r="A66"/>
      <c t="s" s="3" r="B66">
        <v>143</v>
      </c>
      <c t="str" s="3" r="C66">
        <f>HYPERLINK("http://[tag=]identificationLabel__@VegX__.individual@vegpath.org", "[tag=]identificationLabel__@VegX__.individual@vegpath.org")</f>
        <v>[tag=]identificationLabel__@VegX__.individual@vegpath.org</v>
      </c>
      <c t="s" s="4" r="D66">
        <v>2</v>
      </c>
      <c t="s" s="3" r="E66">
        <v>18</v>
      </c>
      <c t="s" s="3" r="F66">
        <v>144</v>
      </c>
    </row>
    <row r="67">
      <c s="3" r="A67"/>
      <c t="s" s="3" r="B67">
        <v>145</v>
      </c>
      <c t="str" s="3" r="C67">
        <f>HYPERLINK("http://relativeX[_m]__@VegX__.individualOrganismObs@vegpath.org", "relativeX[_m]__@VegX__.individualOrganismObs@vegpath.org")</f>
        <v>relativeX[_m]__@VegX__.individualOrganismObs@vegpath.org</v>
      </c>
      <c t="s" s="4" r="D67">
        <v>13</v>
      </c>
      <c t="s" s="3" r="E67">
        <v>18</v>
      </c>
      <c t="s" s="3" r="F67">
        <v>146</v>
      </c>
    </row>
    <row r="68">
      <c s="3" r="A68"/>
      <c t="s" s="3" r="B68">
        <v>147</v>
      </c>
      <c t="str" s="3" r="C68">
        <f>HYPERLINK("http://relativeY[_m]__@VegX__.individualOrganismObs@vegpath.org", "relativeY[_m]__@VegX__.individualOrganismObs@vegpath.org")</f>
        <v>relativeY[_m]__@VegX__.individualOrganismObs@vegpath.org</v>
      </c>
      <c t="s" s="4" r="D68">
        <v>13</v>
      </c>
      <c t="s" s="3" r="E68">
        <v>18</v>
      </c>
      <c t="s" s="3" r="F68">
        <v>148</v>
      </c>
    </row>
    <row r="69">
      <c s="3" r="A69"/>
      <c t="s" s="3" r="B69">
        <v>149</v>
      </c>
      <c t="str" s="3" r="C69">
        <f>HYPERLINK("http://taxonObservation[.id]__@VegBank__@vegpath.org", "taxonObservation[.id]__@VegBank__@vegpath.org")</f>
        <v>taxonObservation[.id]__@VegBank__@vegpath.org</v>
      </c>
      <c t="s" s="4" r="D69">
        <v>2</v>
      </c>
      <c t="s" s="3" r="E69">
        <v>150</v>
      </c>
      <c t="s" s="3" r="F69">
        <v>151</v>
      </c>
    </row>
    <row r="70">
      <c s="3" r="A70"/>
      <c t="s" s="3" r="B70">
        <v>152</v>
      </c>
      <c t="s" s="3" r="C70">
        <v>152</v>
      </c>
      <c t="s" s="4" r="D70">
        <v>2</v>
      </c>
      <c t="s" s="3" r="E70">
        <v>18</v>
      </c>
      <c t="s" s="3" r="F70">
        <v>153</v>
      </c>
    </row>
    <row r="71">
      <c s="3" r="A71"/>
      <c t="s" s="3" r="B71">
        <v>154</v>
      </c>
      <c t="str" s="3" r="C71">
        <f>HYPERLINK("http://aggregateOrganismObservation.id__@VegX__@vegpath.org", "aggregateOrganismObservation.id__@VegX__@vegpath.org")</f>
        <v>aggregateOrganismObservation.id__@VegX__@vegpath.org</v>
      </c>
      <c t="s" s="4" r="D71">
        <v>2</v>
      </c>
      <c t="s" s="3" r="E71">
        <v>18</v>
      </c>
      <c t="s" s="3" r="F71">
        <v>155</v>
      </c>
    </row>
    <row r="72">
      <c s="3" r="A72"/>
      <c t="s" s="3" r="B72">
        <v>156</v>
      </c>
      <c t="str" s="3" r="C72">
        <f>HYPERLINK("http://individualOrganismObservation.id__@VegX__@vegpath.org", "individualOrganismObservation.id__@VegX__@vegpath.org")</f>
        <v>individualOrganismObservation.id__@VegX__@vegpath.org</v>
      </c>
      <c t="s" s="4" r="D72">
        <v>2</v>
      </c>
      <c t="s" s="3" r="E72">
        <v>18</v>
      </c>
      <c t="s" s="3" r="F72">
        <v>157</v>
      </c>
    </row>
    <row r="73">
      <c s="3" r="A73"/>
      <c t="s" s="3" r="B73">
        <v>158</v>
      </c>
      <c t="str" s="3" r="C73">
        <f>HYPERLINK("http://individualID__@DwC__@vegpath.org", "individualID__@DwC__@vegpath.org")</f>
        <v>individualID__@DwC__@vegpath.org</v>
      </c>
      <c t="s" s="4" r="D73">
        <v>2</v>
      </c>
      <c t="s" s="3" r="E73">
        <v>18</v>
      </c>
      <c t="s" s="3" r="F73">
        <v>159</v>
      </c>
    </row>
    <row r="74">
      <c s="3" r="A74"/>
      <c t="str" s="3" r="B74">
        <f>HYPERLINK("http://individualCount__@DwC__@vegpath.org", "individualCount__@DwC__@vegpath.org")</f>
        <v>individualCount__@DwC__@vegpath.org</v>
      </c>
      <c t="str" s="3" r="C74">
        <f>HYPERLINK("http://individualCount__@DwC__@vegpath.org", "individualCount__@DwC__@vegpath.org")</f>
        <v>individualCount__@DwC__@vegpath.org</v>
      </c>
      <c t="s" s="4" r="D74">
        <v>26</v>
      </c>
      <c t="s" s="3" r="E74">
        <v>18</v>
      </c>
      <c t="s" s="3" r="F74">
        <v>160</v>
      </c>
    </row>
    <row r="75">
      <c s="3" r="A75"/>
      <c t="str" s="3" r="B75">
        <f>HYPERLINK("http://stemCode__@VegBank__.stemlocation@vegpath.org", "stemCode__@VegBank__.stemlocation@vegpath.org")</f>
        <v>stemCode__@VegBank__.stemlocation@vegpath.org</v>
      </c>
      <c t="str" s="3" r="C75">
        <f>HYPERLINK("http://stemCode__@VegBank__.stemLocation@vegpath.org", "stemCode__@VegBank__.stemLocation@vegpath.org")</f>
        <v>stemCode__@VegBank__.stemLocation@vegpath.org</v>
      </c>
      <c t="s" s="4" r="D75">
        <v>2</v>
      </c>
      <c t="s" s="3" r="E75">
        <v>18</v>
      </c>
      <c t="s" s="3" r="F75">
        <v>161</v>
      </c>
    </row>
    <row r="76">
      <c s="3" r="A76"/>
      <c s="3" r="B76"/>
      <c t="str" s="3" r="C76">
        <f>HYPERLINK("http://TAXONOBSERVATION_ID__@VegBank__.taxonObservation@vegpath.org", "TAXONOBSERVATION_ID__@VegBank__.taxonObservation@vegpath.org")</f>
        <v>TAXONOBSERVATION_ID__@VegBank__.taxonObservation@vegpath.org</v>
      </c>
      <c t="s" s="4" r="D76">
        <v>162</v>
      </c>
      <c t="s" s="3" r="E76">
        <v>163</v>
      </c>
      <c t="s" s="3" r="F76">
        <v>164</v>
      </c>
    </row>
  </sheetData>
  <legacy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17.14" defaultRowHeight="12.75"/>
  <cols>
    <col min="1" customWidth="1" max="1" width="24.57"/>
    <col min="2" customWidth="1" max="2" width="62.86"/>
    <col min="3" customWidth="1" max="3" width="75.0"/>
  </cols>
  <sheetData>
    <row r="1">
      <c t="s" s="1" r="A1">
        <v>165</v>
      </c>
      <c t="s" s="1" r="B1">
        <v>166</v>
      </c>
      <c t="s" s="1" r="C1">
        <v>167</v>
      </c>
    </row>
    <row r="2">
      <c t="s" s="3" r="A2">
        <v>163</v>
      </c>
      <c t="str" s="3" r="B2">
        <f>HYPERLINK("http://TAXONOBSERVATION_ID__@VegBank__.taxonObservation@vegpath.org", "TAXONOBSERVATION_ID__@VegBank__.taxonObservation@vegpath.org")</f>
        <v>TAXONOBSERVATION_ID__@VegBank__.taxonObservation@vegpath.org</v>
      </c>
      <c s="3" r="C2"/>
    </row>
    <row r="3">
      <c t="s" s="3" r="A3">
        <v>168</v>
      </c>
      <c t="s" s="3" r="B3">
        <v>18</v>
      </c>
      <c s="3" r="C3"/>
    </row>
    <row r="4">
      <c t="s" s="3" r="A4">
        <v>169</v>
      </c>
      <c t="str" s="3" r="B4">
        <f>HYPERLINK("http://[custodial_]institutionCode[s]__@DwC__@vegpath.org", "[custodial_]institutionCode[s]__@DwC__@vegpath.org")</f>
        <v>[custodial_]institutionCode[s]__@DwC__@vegpath.org</v>
      </c>
      <c s="3" r="C4"/>
    </row>
    <row r="5">
      <c t="s" s="3" r="A5">
        <v>170</v>
      </c>
      <c t="str" s="3" r="B5">
        <f>HYPERLINK("http://[custodial_]institutionCode[s]__@DwC__@vegpath.org", "[custodial_]institutionCode[s]__@DwC__@vegpath.org")</f>
        <v>[custodial_]institutionCode[s]__@DwC__@vegpath.org</v>
      </c>
      <c s="3" r="C5"/>
    </row>
    <row r="6">
      <c t="s" s="3" r="A6">
        <v>171</v>
      </c>
      <c t="s" s="3" r="B6">
        <v>1</v>
      </c>
      <c s="3" r="C6"/>
    </row>
    <row r="7">
      <c t="s" s="3" r="A7">
        <v>3</v>
      </c>
      <c t="s" s="3" r="B7">
        <v>1</v>
      </c>
      <c s="3" r="C7"/>
    </row>
    <row r="8">
      <c t="s" s="3" r="A8">
        <v>172</v>
      </c>
      <c t="str" s="3" r="B8">
        <f>HYPERLINK("http://[custodial_]institutionCode[s]__@DwC__@vegpath.org", "[custodial_]institutionCode[s]__@DwC__@vegpath.org")</f>
        <v>[custodial_]institutionCode[s]__@DwC__@vegpath.org</v>
      </c>
      <c s="3" r="C8"/>
    </row>
    <row r="9">
      <c t="s" s="3" r="A9">
        <v>173</v>
      </c>
      <c t="str" s="3" r="B9">
        <f>HYPERLINK("http://[custodial_]institutionCode[s]__@DwC__@vegpath.org", "[custodial_]institutionCode[s]__@DwC__@vegpath.org")</f>
        <v>[custodial_]institutionCode[s]__@DwC__@vegpath.org</v>
      </c>
      <c s="3" r="C9"/>
    </row>
    <row r="10">
      <c t="s" s="3" r="A10">
        <v>74</v>
      </c>
      <c t="str" s="3" r="B10">
        <f>HYPERLINK("http://occurrenceID__@DwC__@vegpath.org", "occurrenceID__@DwC__@vegpath.org")</f>
        <v>occurrenceID__@DwC__@vegpath.org</v>
      </c>
      <c s="3" r="C10"/>
    </row>
    <row r="11">
      <c t="s" s="3" r="A11">
        <v>68</v>
      </c>
      <c t="str" s="3" r="B11">
        <f>HYPERLINK("http://[custodial_]institutionCode[s]__@DwC__@vegpath.org", "[custodial_]institutionCode[s]__@DwC__@vegpath.org")</f>
        <v>[custodial_]institutionCode[s]__@DwC__@vegpath.org</v>
      </c>
      <c s="3" r="C11"/>
    </row>
    <row r="12">
      <c t="s" s="3" r="A12">
        <v>36</v>
      </c>
      <c t="str" s="3" r="B12">
        <f>HYPERLINK("http://locationID__@DwC__@vegpath.org", "locationID__@DwC__@vegpath.org")</f>
        <v>locationID__@DwC__@vegpath.org</v>
      </c>
      <c s="3" r="C12"/>
    </row>
    <row r="13">
      <c t="s" s="3" r="A13">
        <v>38</v>
      </c>
      <c t="str" s="3" r="B13">
        <f>HYPERLINK("http://plotName__@VegX__.plot@vegpath.org", "plotName__@VegX__.plot@vegpath.org")</f>
        <v>plotName__@VegX__.plot@vegpath.org</v>
      </c>
      <c s="3" r="C13"/>
    </row>
    <row r="14">
      <c t="s" s="3" r="A14">
        <v>150</v>
      </c>
      <c t="str" s="3" r="B14">
        <f>HYPERLINK("http://taxonObservation[.id]__@VegBank__@vegpath.org", "taxonObservation[.id]__@VegBank__@vegpath.org")</f>
        <v>taxonObservation[.id]__@VegBank__@vegpath.org</v>
      </c>
      <c s="3" r="C14"/>
    </row>
    <row r="15">
      <c t="s" s="3" r="A15">
        <v>174</v>
      </c>
      <c t="s" s="3" r="B15">
        <v>18</v>
      </c>
      <c s="3" r="C15"/>
    </row>
    <row r="16">
      <c t="s" s="3" r="A16">
        <v>83</v>
      </c>
      <c t="str" s="3" r="B16">
        <f>HYPERLINK("http://[verbatim_]family__@DwC__@vegpath.org", "[verbatim_]family__@DwC__@vegpath.org")</f>
        <v>[verbatim_]family__@DwC__@vegpath.org</v>
      </c>
      <c s="3" r="C16"/>
    </row>
    <row r="17">
      <c t="s" s="3" r="A17">
        <v>175</v>
      </c>
      <c t="s" s="3" r="B17">
        <v>18</v>
      </c>
      <c s="3" r="C17"/>
    </row>
    <row r="18">
      <c t="s" s="3" r="A18">
        <v>99</v>
      </c>
      <c t="str" s="3" r="B18">
        <f>HYPERLINK("http://[higher_plant_group~]higherClassification__@DwC__@vegpath.org", "[higher_plant_group~]higherClassification__@DwC__@vegpath.org")</f>
        <v>[higher_plant_group~]higherClassification__@DwC__@vegpath.org</v>
      </c>
      <c s="3" r="C18"/>
    </row>
    <row r="19">
      <c t="s" s="3" r="A19">
        <v>105</v>
      </c>
      <c t="s" s="3" r="B19">
        <v>104</v>
      </c>
      <c s="3" r="C19"/>
    </row>
    <row r="20">
      <c t="s" s="3" r="A20">
        <v>108</v>
      </c>
      <c t="s" s="3" r="B20">
        <v>107</v>
      </c>
      <c s="3" r="C20"/>
    </row>
    <row r="21">
      <c t="s" s="3" r="A21">
        <v>113</v>
      </c>
      <c t="s" s="3" r="B21">
        <v>112</v>
      </c>
      <c s="3" r="C21"/>
    </row>
    <row r="22">
      <c t="s" s="3" r="A22">
        <v>116</v>
      </c>
      <c t="s" s="3" r="B22">
        <v>115</v>
      </c>
      <c s="3" r="C22"/>
    </row>
    <row r="23">
      <c t="s" s="3" r="A23">
        <v>119</v>
      </c>
      <c t="s" s="3" r="B23">
        <v>118</v>
      </c>
      <c s="3" r="C23"/>
    </row>
    <row r="24">
      <c t="s" s="3" r="A24">
        <v>123</v>
      </c>
      <c t="str" s="3" r="B24">
        <f>HYPERLINK("http://speciesBinomialWithMorphospecies__@VegCore__@vegpath.org", "speciesBinomialWithMorphospecies__@VegCore__@vegpath.org")</f>
        <v>speciesBinomialWithMorphospecies__@VegCore__@vegpath.org</v>
      </c>
      <c s="3" r="C24"/>
    </row>
    <row r="25">
      <c t="s" s="3" r="A25">
        <v>102</v>
      </c>
      <c t="str" s="3" r="B25">
        <f>HYPERLINK("http://taxonomicStatus__@DwC__@vegpath.org", "taxonomicStatus__@DwC__@vegpath.org")</f>
        <v>taxonomicStatus__@DwC__@vegpath.org</v>
      </c>
      <c s="3" r="C25"/>
    </row>
    <row r="26">
      <c t="s" s="3" r="A26">
        <v>5</v>
      </c>
      <c t="str" s="3" r="B26">
        <f>HYPERLINK("http://country__@DwC__@vegpath.org", "country__@DwC__@vegpath.org")</f>
        <v>country__@DwC__@vegpath.org</v>
      </c>
      <c s="3" r="C26"/>
    </row>
    <row r="27">
      <c t="s" s="3" r="A27">
        <v>7</v>
      </c>
      <c t="str" s="3" r="B27">
        <f>HYPERLINK("http://stateProvince__@DwC__@vegpath.org", "stateProvince__@DwC__@vegpath.org")</f>
        <v>stateProvince__@DwC__@vegpath.org</v>
      </c>
      <c s="3" r="C27"/>
    </row>
    <row r="28">
      <c t="s" s="3" r="A28">
        <v>9</v>
      </c>
      <c t="str" s="3" r="B28">
        <f>HYPERLINK("http://county__@DwC__@vegpath.org", "county__@DwC__@vegpath.org")</f>
        <v>county__@DwC__@vegpath.org</v>
      </c>
      <c s="3" r="C28"/>
    </row>
    <row r="29">
      <c t="s" s="3" r="A29">
        <v>176</v>
      </c>
      <c t="s" s="3" r="B29">
        <v>18</v>
      </c>
      <c s="3" r="C29"/>
    </row>
    <row r="30">
      <c t="s" s="3" r="A30">
        <v>177</v>
      </c>
      <c t="s" s="3" r="B30">
        <v>18</v>
      </c>
      <c s="3" r="C30"/>
    </row>
    <row r="31">
      <c t="s" s="3" r="A31">
        <v>178</v>
      </c>
      <c t="s" s="3" r="B31">
        <v>18</v>
      </c>
      <c s="3" r="C31"/>
    </row>
    <row r="32">
      <c t="s" s="3" r="A32">
        <v>179</v>
      </c>
      <c t="s" s="3" r="B32">
        <v>18</v>
      </c>
      <c s="3" r="C32"/>
    </row>
    <row r="33">
      <c t="s" s="3" r="A33">
        <v>180</v>
      </c>
      <c t="s" s="3" r="B33">
        <v>18</v>
      </c>
      <c s="3" r="C33"/>
    </row>
    <row r="34">
      <c t="s" s="3" r="A34">
        <v>14</v>
      </c>
      <c t="str" s="3" r="B34">
        <f>HYPERLINK("http://decimalLatitude__@DwC__@vegpath.org", "decimalLatitude__@DwC__@vegpath.org")</f>
        <v>decimalLatitude__@DwC__@vegpath.org</v>
      </c>
      <c s="3" r="C34"/>
    </row>
    <row r="35">
      <c t="s" s="3" r="A35">
        <v>16</v>
      </c>
      <c t="str" s="3" r="B35">
        <f>HYPERLINK("http://decimalLongitude__@DwC__@vegpath.org", "decimalLongitude__@DwC__@vegpath.org")</f>
        <v>decimalLongitude__@DwC__@vegpath.org</v>
      </c>
      <c s="3" r="C35"/>
    </row>
    <row r="36">
      <c t="s" s="3" r="A36">
        <v>48</v>
      </c>
      <c t="str" s="3" r="B36">
        <f>HYPERLINK("http://(-minimum-)ElevationInMeters__@DwC__@vegpath.org", "(-minimum-)ElevationInMeters__@DwC__@vegpath.org")</f>
        <v>(-minimum-)ElevationInMeters__@DwC__@vegpath.org</v>
      </c>
      <c s="3" r="C36"/>
    </row>
    <row r="37">
      <c t="s" s="3" r="A37">
        <v>27</v>
      </c>
      <c t="s" s="3" r="B37">
        <v>25</v>
      </c>
      <c s="3" r="C37"/>
    </row>
    <row r="38">
      <c t="s" s="3" r="A38">
        <v>30</v>
      </c>
      <c t="s" s="3" r="B38">
        <v>29</v>
      </c>
      <c s="3" r="C38"/>
    </row>
    <row r="39">
      <c t="s" s="3" r="A39">
        <v>181</v>
      </c>
      <c t="s" s="3" r="B39">
        <v>18</v>
      </c>
      <c s="3" r="C39"/>
    </row>
    <row r="40">
      <c t="s" s="3" r="A40">
        <v>132</v>
      </c>
      <c t="s" s="3" r="B40">
        <v>131</v>
      </c>
      <c s="3" r="C40"/>
    </row>
    <row r="41">
      <c t="s" s="3" r="A41">
        <v>76</v>
      </c>
      <c t="str" s="3" r="B41">
        <f>HYPERLINK("http://recordedBy__@DwC__@vegpath.org", "recordedBy__@DwC__@vegpath.org")</f>
        <v>recordedBy__@DwC__@vegpath.org</v>
      </c>
      <c s="3" r="C41"/>
    </row>
    <row r="42">
      <c t="s" s="3" r="A42">
        <v>80</v>
      </c>
      <c t="str" s="3" r="B42">
        <f>HYPERLINK("http://(-Earliest-)DateCollected__-2007-04-17__@DwC__.hist@vegpath.org", "(-Earliest-)DateCollected__-2007-04-17__@DwC__.hist@vegpath.org")</f>
        <v>(-Earliest-)DateCollected__-2007-04-17__@DwC__.hist@vegpath.org</v>
      </c>
      <c s="3" r="C42"/>
    </row>
    <row r="43">
      <c t="s" s="3" r="A43">
        <v>87</v>
      </c>
      <c t="str" s="3" r="B43">
        <f>HYPERLINK("http://identifiedBy__@DwC__@vegpath.org", "identifiedBy__@DwC__@vegpath.org")</f>
        <v>identifiedBy__@DwC__@vegpath.org</v>
      </c>
      <c s="3" r="C43"/>
    </row>
    <row r="44">
      <c t="s" s="3" r="A44">
        <v>89</v>
      </c>
      <c t="str" s="3" r="B44">
        <f>HYPERLINK("http://dateIdentified__@DwC__@vegpath.org", "dateIdentified__@DwC__@vegpath.org")</f>
        <v>dateIdentified__@DwC__@vegpath.org</v>
      </c>
      <c s="3" r="C44"/>
    </row>
    <row r="45">
      <c t="s" s="3" r="A45">
        <v>11</v>
      </c>
      <c t="str" s="3" r="B45">
        <f>HYPERLINK("http://locality__@DwC__@vegpath.org", "locality__@DwC__@vegpath.org")</f>
        <v>locality__@DwC__@vegpath.org</v>
      </c>
      <c s="3" r="C45"/>
    </row>
    <row r="46">
      <c t="s" s="3" r="A46">
        <v>182</v>
      </c>
      <c t="s" s="3" r="B46">
        <v>18</v>
      </c>
      <c s="3" r="C46"/>
    </row>
    <row r="47">
      <c t="s" s="3" r="A47">
        <v>38</v>
      </c>
      <c t="str" s="3" r="B47">
        <f>HYPERLINK("http://plotName__@VegX__.plot@vegpath.org", "plotName__@VegX__.plot@vegpath.org")</f>
        <v>plotName__@VegX__.plot@vegpath.org</v>
      </c>
      <c s="3" r="C47"/>
    </row>
    <row r="48">
      <c t="s" s="3" r="A48">
        <v>55</v>
      </c>
      <c t="str" s="3" r="B48">
        <f>HYPERLINK("http://samplingProtocol__@DwC__@vegpath.org", "samplingProtocol__@DwC__@vegpath.org")</f>
        <v>samplingProtocol__@DwC__@vegpath.org</v>
      </c>
      <c s="3" r="C48"/>
    </row>
    <row r="49">
      <c t="s" s="3" r="A49">
        <v>53</v>
      </c>
      <c t="s" s="3" r="B49">
        <v>52</v>
      </c>
      <c s="3" r="C49"/>
    </row>
    <row r="50">
      <c t="s" s="3" r="A50">
        <v>183</v>
      </c>
      <c t="s" s="3" r="B50">
        <v>18</v>
      </c>
      <c s="3" r="C50"/>
    </row>
    <row r="51">
      <c t="s" s="3" r="A51">
        <v>184</v>
      </c>
      <c t="s" s="3" r="B51">
        <v>18</v>
      </c>
      <c s="3" r="C51"/>
    </row>
    <row r="52">
      <c t="s" s="3" r="A52">
        <v>185</v>
      </c>
      <c t="s" s="3" r="B52">
        <v>18</v>
      </c>
      <c s="3" r="C52"/>
    </row>
    <row r="53">
      <c t="s" s="3" r="A53">
        <v>186</v>
      </c>
      <c t="s" s="3" r="B53">
        <v>18</v>
      </c>
      <c s="3" r="C53"/>
    </row>
    <row r="54">
      <c t="s" s="3" r="A54">
        <v>187</v>
      </c>
      <c t="s" s="3" r="B54">
        <v>18</v>
      </c>
      <c s="3" r="C54"/>
    </row>
    <row r="55">
      <c t="s" s="3" r="A55">
        <v>137</v>
      </c>
      <c t="str" s="3" r="B55">
        <f>HYPERLINK("http://coverPercent__@VegX__.attribute.ordinal@vegpath.org", "coverPercent__@VegX__.attribute.ordinal@vegpath.org")</f>
        <v>coverPercent__@VegX__.attribute.ordinal@vegpath.org</v>
      </c>
      <c s="3" r="C55"/>
    </row>
  </sheetData>
</worksheet>
</file>