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analytical_stem_view" state="visible" r:id="rId3"/>
    <sheet sheetId="2" name="analytical_stem_view tables" state="visible" r:id="rId4"/>
    <sheet sheetId="3" name="viewFullOccurrence@BIEN3@Brad" state="visible" r:id="rId5"/>
  </sheets>
  <definedNames/>
  <calcPr/>
</workbook>
</file>

<file path=xl/comments1.xml><?xml version="1.0" encoding="utf-8"?>
<comments xmlns="http://schemas.openxmlformats.org/spreadsheetml/2006/main">
  <authors>
    <author/>
  </authors>
  <commentList>
    <comment ref="A1" authorId="0">
      <text>
        <t xml:space="preserve">we should mention that this is from the original record, before "scrubbing"
	-Naia Morueta Holme
Thanks, I added a comment indicating that this is before any TNRS scrubbing.
	-Aaron Marcuse-Kubitza
----
I thought we used distance to polygon?
	-Naia Morueta Holme
the DwC definition is actually confusingly worded: it uses the ambiguous
term Location, which sometimes refers to the asserted named place, but
which they intended to refer to the plot or point. (thus
coordinateUncertaintyInMeters does not relate to geovalidation at all.)
	-Aaron Marcuse-Kubitza
----
click for clickable version
	-Aaron Marcuse-Kubitza</t>
      </text>
    </comment>
  </commentList>
</comments>
</file>

<file path=xl/sharedStrings.xml><?xml version="1.0" encoding="utf-8"?>
<sst xmlns="http://schemas.openxmlformats.org/spreadsheetml/2006/main" count="391" uniqueCount="212">
  <si>
    <t>previous name (internal col used for renaming terms)</t>
  </si>
  <si>
    <t>Jun12Notes</t>
  </si>
  <si>
    <t>datasource</t>
  </si>
  <si>
    <t>text</t>
  </si>
  <si>
    <t>proximateProviderName</t>
  </si>
  <si>
    <t>where this database got the data; the proximate data provider</t>
  </si>
  <si>
    <t>country</t>
  </si>
  <si>
    <t>http://geoscrub.geoscrub_output.acceptedCountry__@VegBIEN__@vegpath.org;
"The name of the country or major administrative unit in which the Location occurs"</t>
  </si>
  <si>
    <t>stateProvince</t>
  </si>
  <si>
    <t>:"The name of the next smaller administrative region than country (state, province, canton, department, region, etc.) in which the Location occurs"</t>
  </si>
  <si>
    <t>countyParish</t>
  </si>
  <si>
    <t>:"The full, unabbreviated name of the next smaller administrative region than stateProvince (county, shire, department, etc.) in which the Location occurs"</t>
  </si>
  <si>
    <t>localityDescription</t>
  </si>
  <si>
    <t>:"The specific description of the place"</t>
  </si>
  <si>
    <t>double precision</t>
  </si>
  <si>
    <t>latitude</t>
  </si>
  <si>
    <t>:"The geographic latitude (in decimal degrees, using the spatial reference system given in geodeticDatum) of the geographic center of a Location"</t>
  </si>
  <si>
    <t>longitude</t>
  </si>
  <si>
    <t>:"The geographic longitude (in decimal degrees, using the spatial reference system given in geodeticDatum) of the geographic center of a Location"</t>
  </si>
  <si>
    <t>-</t>
  </si>
  <si>
    <t>for a point observation, this is the fuzziness of the coordinates. for a plot (or other shape), this is the radius of the circle that circumscribes the entire plot, or the fuzziness, whichever is greater. note that the DwC definition is confusingly worded: it uses the ambiguous term Location, which sometimes refers to the asserted named place, but which they intended to refer to the plot or point.</t>
  </si>
  <si>
    <t>- deals with fact names/plots/counties are not points - basically the radius around the lat/lon guaranteed to circumscribe the observation</t>
  </si>
  <si>
    <t>coordinatesource</t>
  </si>
  <si>
    <t>:"A list (concatenated and separated) of maps, gazetteers, or other resources used to georeference the Location, described specifically enough to allow anyone in the future to use the same resources"</t>
  </si>
  <si>
    <t>:"A description or reference to the methods used to determine the spatial footprint, coordinates, and uncertainties"</t>
  </si>
  <si>
    <t>geovalid_bien</t>
  </si>
  <si>
    <t>integer</t>
  </si>
  <si>
    <t>isGeovalid</t>
  </si>
  <si>
    <t>whether the coordinates are within the boundary of the asserted named places</t>
  </si>
  <si>
    <t>isNewWorld_bien</t>
  </si>
  <si>
    <t>isNewWorld</t>
  </si>
  <si>
    <t>whether the country is in the Americas</t>
  </si>
  <si>
    <t>http://project.sourceaccessioncode__@VegBIEN__.public@vegpath.org;
"A reference to a specific 'project'"</t>
  </si>
  <si>
    <t>text[]</t>
  </si>
  <si>
    <t>:"intersection entit[ies] used to 'link' a party with a specific project wherein vegetation plots are described"</t>
  </si>
  <si>
    <t>plotID</t>
  </si>
  <si>
    <t>:"An identifier for the set of location information (data associated with dcterms:Location)"</t>
  </si>
  <si>
    <t>plotCode</t>
  </si>
  <si>
    <t>:"Name or label for a plot"</t>
  </si>
  <si>
    <t>http://location.authorlocationcode__@VegBIEN__.public@vegpath.org;
"Code for subplot, line, or any other subsample or subdivision of plot"</t>
  </si>
  <si>
    <t>location__cultivated__bien</t>
  </si>
  <si>
    <t>boolean</t>
  </si>
  <si>
    <t>isCultivated?</t>
  </si>
  <si>
    <t>whether the occurrence's *location* was flagged as cultivated. note that this refers just to the cultivated status of the *location*; the occurrence may be cultivated even if the location isn't.</t>
  </si>
  <si>
    <t>describes if entire location(=plot/county) is cultivated. Comes from location_narrative (free text description)</t>
  </si>
  <si>
    <t>http://locationevent.locationevent_id__@VegBIEN__.public@vegpath.org;
autogenerated ID for locationevent</t>
  </si>
  <si>
    <t>date</t>
  </si>
  <si>
    <t>:"The date-time or interval during which an Event occurred. For occurrences, this is the date-time when the event was recorded."</t>
  </si>
  <si>
    <t>elevation_m</t>
  </si>
  <si>
    <t>the "elevation (altitude, usually above sea level), in meters"</t>
  </si>
  <si>
    <t>:"Representative azimuth of slope gradient (0-360 degrees) or as a cardinal direction (e.g. N, S, NE)"</t>
  </si>
  <si>
    <t>:"Representative inclination of slope in degrees"</t>
  </si>
  <si>
    <t>plotAreaHa</t>
  </si>
  <si>
    <t>:"Total area of the plot"</t>
  </si>
  <si>
    <t>plotMethod</t>
  </si>
  <si>
    <t>:"The name of, reference to, or description of the method or protocol used during an Event"</t>
  </si>
  <si>
    <t>:"Temperature during observation [...] [in] Celsius"</t>
  </si>
  <si>
    <t>:"Total annual precipitation, in mm"</t>
  </si>
  <si>
    <t>:"Name associated with this stratum"</t>
  </si>
  <si>
    <t>:"A textual label for a community type. A community type is an abstract grouping of organisms that tend to co-occur on the landscape due to shared ecological requirements or preferences."</t>
  </si>
  <si>
    <t>:"intersection[s] that link[] a party with a specific plot observation event"</t>
  </si>
  <si>
    <t>specimenHerbariumAcronym</t>
  </si>
  <si>
    <t>:"The name[s] (or acronym[s]) in use by the institution[s] having custody of the object(s) or information referred to in the record"</t>
  </si>
  <si>
    <t>:"The name, acronym, coden, or initialism identifying the collection or data set from which the record was derived"</t>
  </si>
  <si>
    <t>:"An identifier (preferably unique) for the record within the data set or collection"</t>
  </si>
  <si>
    <t>specimenReplicateID</t>
  </si>
  <si>
    <t>:"An identifier for the Occurrence (as opposed to a particular digital record of the occurrence). In the absence of a persistent global unique identifier, construct one from a combination of identifiers in the record that will most closely make the occurrenceID globally unique."</t>
  </si>
  <si>
    <t>specimenCollector</t>
  </si>
  <si>
    <t>:"A list (concatenated and separated) of names of people, groups, or organizations responsible for recording the original Occurrence. The primary collector or observer, especially one who applies a personal identifier (recordNumber), should be listed first."</t>
  </si>
  <si>
    <t>:"An identifier given to the Occurrence at the time it was recorded. Often serves as a link between field notes and an Occurrence record, such as a specimen collector's number."</t>
  </si>
  <si>
    <t>observationDate</t>
  </si>
  <si>
    <t>the "date-time (Common Era calendar) in a date-time period during which an organism or group of organisms was collected or observed"</t>
  </si>
  <si>
    <t>familyVerbatim</t>
  </si>
  <si>
    <t>:"The full scientific name of the family in which the taxon is classified [*before* any TNRS scrubbing]"</t>
  </si>
  <si>
    <t>:"The full scientific name [*before* any TNRS scrubbing], with authorship and date information if known. When forming part of an Identification, this should be the name in lowest level taxonomic rank that can be determined."</t>
  </si>
  <si>
    <t>identifiedBy</t>
  </si>
  <si>
    <t>:"A list (concatenated and separated) of names of people, groups, or organizations who assigned the Taxon to the subject"</t>
  </si>
  <si>
    <t>identifiedDate</t>
  </si>
  <si>
    <t>:"The date on which the subject was identified as representing the Taxon"</t>
  </si>
  <si>
    <t>:"Comments or notes about the Identification"</t>
  </si>
  <si>
    <t>http://TNRS.taxon_scrub.matchedFamily__@VegBIEN__.public@vegpath.org;
"The closest matching family in the TNRS database to the family submitted"</t>
  </si>
  <si>
    <t>:"Scientific name with the highest match score. May be an exact match or a fuzzy match."</t>
  </si>
  <si>
    <t>:"Standard authority for the matched name"</t>
  </si>
  <si>
    <t>higher_plant_group</t>
  </si>
  <si>
    <t>higherPlantGroup</t>
  </si>
  <si>
    <t>closed list derived from higher taxa</t>
  </si>
  <si>
    <t>tnrsTaxonomicStatus</t>
  </si>
  <si>
    <t>:"The status of the use of the scientificName as a label for a taxon. Requires taxonomic opinion to define the scope of a taxon. [...] Examples: "invalid", "misapplied", "homotypic synonym", "accepted"."</t>
  </si>
  <si>
    <t>scrubbed_family</t>
  </si>
  <si>
    <t>family</t>
  </si>
  <si>
    <t>the family of the TNRS accepted or matched name</t>
  </si>
  <si>
    <t>scrubbed_genus</t>
  </si>
  <si>
    <t>genus</t>
  </si>
  <si>
    <t>the genus of the TNRS accepted or matched name</t>
  </si>
  <si>
    <t>scrubbed_specific_epithet</t>
  </si>
  <si>
    <t>the specific epithet of the TNRS accepted or matched name</t>
  </si>
  <si>
    <t>scrubbed_species_binomial</t>
  </si>
  <si>
    <t>species</t>
  </si>
  <si>
    <t>the species binomial of the TNRS accepted or matched name</t>
  </si>
  <si>
    <t>scrubbed_taxon_name_no_author</t>
  </si>
  <si>
    <t>taxon</t>
  </si>
  <si>
    <t>the taxon name without author of the TNRS accepted or matched name</t>
  </si>
  <si>
    <t>scrubbed_author</t>
  </si>
  <si>
    <t>taxonAuthor</t>
  </si>
  <si>
    <t>the author of the TNRS accepted or matched name</t>
  </si>
  <si>
    <t>scrubbed_taxon_name_with_author</t>
  </si>
  <si>
    <t>the taxon name with author of the TNRS accepted or matched name</t>
  </si>
  <si>
    <t>taxonMorphospecies</t>
  </si>
  <si>
    <t>http://TNRS.taxon_scrub.scrubbed_morphospecies_binomial__@VegBIEN__.public@vegpath.org;
"combine the `taxon` plus `morphospecies` to produce a unique string, `taxonMorphospecies`";
a morphospecies is a custom species name assigned in the field by the collector (which does not validate to anything in TNRS)</t>
  </si>
  <si>
    <t>growthform</t>
  </si>
  <si>
    <t>:"Growth form"; "Closed pick list"</t>
  </si>
  <si>
    <t>:"The reproductive condition of the biological individual(s) represented in the Occurrence. Recommended best practice is to use a controlled vocabulary."</t>
  </si>
  <si>
    <t>threatened_bien</t>
  </si>
  <si>
    <t>whether the taxon is on the IUCN Red List of Threatened Species</t>
  </si>
  <si>
    <t>cultivated_bien</t>
  </si>
  <si>
    <t>isCultivated</t>
  </si>
  <si>
    <t>whether the occurrence was flagged as cultivated</t>
  </si>
  <si>
    <t>cultivatedBasis_bien</t>
  </si>
  <si>
    <t>why the occurrence was flagged as cultivated</t>
  </si>
  <si>
    <t>:"Comments or notes about the Occurrence"</t>
  </si>
  <si>
    <t>percentCover</t>
  </si>
  <si>
    <t>:"Average cover of the index in percent"</t>
  </si>
  <si>
    <t>:"Diameter at breast height of this stem (usually taken at 1.3 meters, but may vary)"</t>
  </si>
  <si>
    <t>:"The measured height of the stem in meters"</t>
  </si>
  <si>
    <t>:"A label that is associated with an individual (e.g. a numerical tree tag)"</t>
  </si>
  <si>
    <t>:"The X-coordinate of the related item position in m. The user will enter the relative position of related item with respect to the plot origin (in meters) with the x-axis defined by the plot azimuth."</t>
  </si>
  <si>
    <t>:"The Y-coordinate of the relatedSpatialItem position in m. The user will enter the relative position of relatedSpatialItems with respect to the plot origin (in meters) with the y-axis defined by the plot azimuth."</t>
  </si>
  <si>
    <t>taxonID</t>
  </si>
  <si>
    <t>:"identifier assigned [by the datasource] to each unique observation of a taxon in a plot"</t>
  </si>
  <si>
    <t>authorTaxonCode</t>
  </si>
  <si>
    <t>:"Verbatum short code used by the author to signify the species at time of observation"</t>
  </si>
  <si>
    <t>the ID for "An observation applying to all occurrences of an organism based on an aggregation factor. It contains an AggregateValue, which is an assessment of the overall occurrence of an organism in a Plot (e.g. number of stems, percentage cover, total biomass, basal area)."</t>
  </si>
  <si>
    <t>the ID for "An observation applying to one occurrence of an organism (or part of an organism). It is a container for measurements made on the organism (e.g. diameter, height, crown dimensions, biomass, growth form, number of stems)."</t>
  </si>
  <si>
    <t>:"An identifier for an individual or named group of individual organisms represented in the Occurrence"</t>
  </si>
  <si>
    <t>:"The number of individuals represented present at the time of the Occurrence"</t>
  </si>
  <si>
    <t>http://stemobservation.authorstemcode__@VegBIEN__.public@vegpath.org;
"Name or code applied to a specific stem in the plot. This is generally a numeric label to associate a field data entry with a stem in the database."</t>
  </si>
  <si>
    <t>serial</t>
  </si>
  <si>
    <t>viewFullOccurrenceID</t>
  </si>
  <si>
    <t>VegBIEN-autogenerated "identifier assigned to each unique observation of a taxon in a plot"</t>
  </si>
  <si>
    <t>table</t>
  </si>
  <si>
    <t>definition</t>
  </si>
  <si>
    <t>plot</t>
  </si>
  <si>
    <t>the outermost (largest possible) plot/sampling area in which taxa were sampled. this view does not include subplots, but the location table does include both plots and subplots.</t>
  </si>
  <si>
    <t>- plot is a view contiaing only the outermost plots viewing onto the location table(which includes both plots and subplots)  
-  specimens havea point locatoin in the location table</t>
  </si>
  <si>
    <t>locationevent</t>
  </si>
  <si>
    <t>1-1 if only one time observed (including specimens)
1-n if multiple (repeat)obervations on a plot</t>
  </si>
  <si>
    <t>taxonoccurrence</t>
  </si>
  <si>
    <t>taxonobservation@VegBank</t>
  </si>
  <si>
    <t>- one entry for each observation of a plant (USFIA) or group (by species name) of plants (VEGBANK)
- vegbank doesnot have repeat observations
- vegbank - one entry for all individuals of the same species
- USFIA e.g. - one entry for each plant for each year observed</t>
  </si>
  <si>
    <t>aggregateoccurrence</t>
  </si>
  <si>
    <t>taxonimportance@VegBank</t>
  </si>
  <si>
    <t>-vegbank/cvs-only field that breaks all individuals of species into size classes
- also used for stratum?? [no, there's a separate table for stratum]</t>
  </si>
  <si>
    <t>plantobservation</t>
  </si>
  <si>
    <t>stemcount@VegBank</t>
  </si>
  <si>
    <t>-field that breask all individuals of one species/size-class into individual plants</t>
  </si>
  <si>
    <t>stemobservation</t>
  </si>
  <si>
    <t>stemlocation@VegBank</t>
  </si>
  <si>
    <t>field that breaks out all stems of one individual in one species/sizeclass for any database with stems (VegBank, CVS, Salvias)</t>
  </si>
  <si>
    <t>specimenreplicate</t>
  </si>
  <si>
    <t>a herbarium's replicate of a specimen. contains Darwin Core specimen data.</t>
  </si>
  <si>
    <t>1-1 w/ plant observation for specimens, no entry for plots unless have specimen #s - DarwinCore for specimen</t>
  </si>
  <si>
    <t>sourcelist</t>
  </si>
  <si>
    <t>list of sources that gets split apart in sourcename</t>
  </si>
  <si>
    <t>ties to specimenreplicate through sourceid (when voucher is split across institutions)</t>
  </si>
  <si>
    <t>party</t>
  </si>
  <si>
    <t>"party contributing to collection or interpretation of a [taxon]; may be either an individual or an organization" (http://party__@VegBank__@vegpath.org)</t>
  </si>
  <si>
    <t>Collector/identifier (tied to source which ties via sourcid to main chain) (as is sourcelist)</t>
  </si>
  <si>
    <t>taxondetermination</t>
  </si>
  <si>
    <t>taxoninterpretation@VegBank</t>
  </si>
  <si>
    <t>creates many-to-many between taxonoccurrence and taxon determination (many observations within one taxa), occasionaly one observation gets multiple taxon determinations</t>
  </si>
  <si>
    <t>taxonverbatim</t>
  </si>
  <si>
    <t>component parts of the taxonlabel. contains the datasource's original taxonomic name components.</t>
  </si>
  <si>
    <t>input from data provider--&gt;taxonlabel (1-1)</t>
  </si>
  <si>
    <t>taxonlabel</t>
  </si>
  <si>
    <t>a verbatim taxon label defined by an entity. can be at any level in the taxonomic hierarchy. stores input name for TNRS, concatenated from taxonverbatim.</t>
  </si>
  <si>
    <t>concatenated from taxonverbatim to send to TNRS (1-1 with taxonverbatim)</t>
  </si>
  <si>
    <t>taxon_scrub</t>
  </si>
  <si>
    <t>view over an internal table storing the TNRS results</t>
  </si>
  <si>
    <t>-view onto TNRS internal table - this is the table has the resolved "correct" name (TNRS links back to taxon label via name_submitted vs taxonomicname in taxonlabel) and is output by TNRS
- has a field scrubbed_family</t>
  </si>
  <si>
    <t>family_higher_plant_group</t>
  </si>
  <si>
    <t>family-&gt;higher_plant_group lookup table</t>
  </si>
  <si>
    <t>-links to taxon_scrub view (on top of TNRS) via scrubbed_family - represents one family</t>
  </si>
  <si>
    <t>cultivated_family_locations</t>
  </si>
  <si>
    <t>location-&gt;family is cultivated lookup table</t>
  </si>
  <si>
    <t>- links to taxon_scrub via scrubbed_family
-feeds into the cultivar determination process</t>
  </si>
  <si>
    <t>threatened_taxonlabel</t>
  </si>
  <si>
    <t>list of taxa that are on the IUCN Red List of Threatened Species</t>
  </si>
  <si>
    <t>- links to taxon_scrub view (on top of TNRS) via scrubbed_family
- provides an info field in analyatical stem</t>
  </si>
  <si>
    <t>viewFullOccurrence@BIEN3@Brad</t>
  </si>
  <si>
    <t>analytical_stem_view</t>
  </si>
  <si>
    <t>comments</t>
  </si>
  <si>
    <t>occurrenceType</t>
  </si>
  <si>
    <t>datasetID</t>
  </si>
  <si>
    <t>datasetName</t>
  </si>
  <si>
    <t>proximateProviderID</t>
  </si>
  <si>
    <t>primaryProviderID</t>
  </si>
  <si>
    <t>primaryProviderName</t>
  </si>
  <si>
    <t>taxonRank</t>
  </si>
  <si>
    <t>taxonAuthorityVerbatim</t>
  </si>
  <si>
    <t>countryError</t>
  </si>
  <si>
    <t>stateProvinceError</t>
  </si>
  <si>
    <t>countyParishError</t>
  </si>
  <si>
    <t>latitudeVerbatim</t>
  </si>
  <si>
    <t>longitudeVerbatim</t>
  </si>
  <si>
    <t>isIntroduced</t>
  </si>
  <si>
    <t>specimenDescription</t>
  </si>
  <si>
    <t>plotArea_ha</t>
  </si>
  <si>
    <t>plotMinDbh</t>
  </si>
  <si>
    <t>abund</t>
  </si>
  <si>
    <t>abund1</t>
  </si>
  <si>
    <t>`abund2.5`</t>
  </si>
  <si>
    <t>abund10</t>
  </si>
</sst>
</file>

<file path=xl/styles.xml><?xml version="1.0" encoding="utf-8"?>
<styleSheet xmlns="http://schemas.openxmlformats.org/spreadsheetml/2006/main" xmlns:x14ac="http://schemas.microsoft.com/office/spreadsheetml/2009/9/ac" xmlns:mc="http://schemas.openxmlformats.org/markup-compatibility/2006">
  <fonts count="3">
    <font>
      <b val="0"/>
      <i val="0"/>
      <strike val="0"/>
      <u val="none"/>
      <sz val="10.0"/>
      <color rgb="FF000000"/>
      <name val="Arial"/>
    </font>
    <font>
      <b/>
      <i val="0"/>
      <strike val="0"/>
      <u val="none"/>
      <sz val="10.0"/>
      <color rgb="FF000000"/>
      <name val="Arial"/>
    </font>
    <font>
      <b/>
      <i val="0"/>
      <strike val="0"/>
      <u val="none"/>
      <sz val="10.0"/>
      <color rgb="FF000000"/>
      <name val="Arial"/>
    </font>
  </fonts>
  <fills count="3">
    <fill>
      <patternFill patternType="none"/>
    </fill>
    <fill>
      <patternFill patternType="gray125">
        <bgColor rgb="FFFFFFFF"/>
      </patternFill>
    </fill>
    <fill>
      <patternFill patternType="solid">
        <fgColor rgb="FFFFFFFF"/>
        <bgColor indexed="64"/>
      </patternFill>
    </fill>
  </fills>
  <borders count="1">
    <border>
      <left/>
      <right/>
      <top/>
      <bottom/>
      <diagonal/>
    </border>
  </borders>
  <cellStyleXfs count="1">
    <xf fillId="0" numFmtId="0" borderId="0" fontId="0"/>
  </cellStyleXfs>
  <cellXfs count="6">
    <xf applyAlignment="1" fillId="0" xfId="0" numFmtId="0" borderId="0" fontId="0">
      <alignment vertical="bottom" horizontal="general" wrapText="1"/>
    </xf>
    <xf applyAlignment="1" fillId="0" xfId="0" numFmtId="0" borderId="0" applyFont="1" fontId="1">
      <alignment vertical="top" horizontal="general" wrapText="1"/>
    </xf>
    <xf applyAlignment="1" fillId="2" xfId="0" numFmtId="0" borderId="0" fontId="0" applyFill="1">
      <alignment vertical="top" horizontal="general" wrapText="1"/>
    </xf>
    <xf applyAlignment="1" fillId="0" xfId="0" numFmtId="0" borderId="0" fontId="0">
      <alignment vertical="top" horizontal="general" wrapText="1"/>
    </xf>
    <xf applyAlignment="1" fillId="0" xfId="0" numFmtId="0" borderId="0" fontId="0">
      <alignment vertical="top" horizontal="general"/>
    </xf>
    <xf applyAlignment="1" fillId="0" xfId="0" numFmtId="0" borderId="0" applyFont="1" fontId="2">
      <alignment vertical="top" horizontal="general"/>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3.xml" Type="http://schemas.openxmlformats.org/officeDocument/2006/relationships/worksheet" Id="rId5"/></Relationships>
</file>

<file path=xl/worksheets/_rels/sheet1.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7.14" defaultRowHeight="12.75"/>
  <cols>
    <col min="1" customWidth="1" max="1" width="11.43"/>
    <col min="2" customWidth="1" max="2" hidden="1" width="50.0"/>
    <col min="3" customWidth="1" max="3" width="36.0"/>
    <col min="4" customWidth="1" max="4" width="5.43"/>
    <col min="5" customWidth="1" max="5" width="20.0"/>
    <col min="6" customWidth="1" max="6" width="48.29"/>
    <col min="7" customWidth="1" max="7" width="38.29"/>
  </cols>
  <sheetData>
    <row r="1">
      <c t="str" s="1" r="A1">
        <f>HYPERLINK("https://docs.google.com/spreadsheet/ccc?key=0ArZXrTAXd-TYdDhka1Z4WnBtNTcwendla0w4Zk81ZEE#gid=0", "approved by /to discuss")</f>
        <v>approved by /to discuss</v>
      </c>
      <c t="s" s="1" r="B1">
        <v>0</v>
      </c>
      <c t="str" s="1" r="C1">
        <f>HYPERLINK("https://docs.google.com/spreadsheet/pub?key=0ArZXrTAXd-TYdDhka1Z4WnBtNTcwendla0w4Zk81ZEE&amp;output=html", "column (click here for clickable version)")</f>
        <v>column (click here for clickable version)</v>
      </c>
      <c t="str" s="5" r="D1">
        <f>HYPERLINK("https://docs.google.com/spreadsheet/ccc?key=0ArZXrTAXd-TYdDhka1Z4WnBtNTcwendla0w4Zk81ZEE#gid=0", "type")</f>
        <v>type</v>
      </c>
      <c t="str" s="1" r="E1">
        <f>HYPERLINK("https://docs.google.com/spreadsheet/ccc?key=0ArZXrTAXd-TYdDhka1Z4WnBtNTcwendla0w4Zk81ZEE&amp;usp=sharing#gid=1", "viewFullOccurrence@BIEN3@Brad")</f>
        <v>viewFullOccurrence@BIEN3@Brad</v>
      </c>
      <c t="str" s="1" r="F1">
        <f>HYPERLINK("https://docs.google.com/spreadsheet/ccc?key=0ArZXrTAXd-TYdDhka1Z4WnBtNTcwendla0w4Zk81ZEE#gid=0",  "formula/definition/comments (click here to edit)")</f>
        <v>formula/definition/comments (click here to edit)</v>
      </c>
      <c t="s" s="3" r="G1">
        <v>1</v>
      </c>
    </row>
    <row r="2">
      <c s="3" r="A2"/>
      <c t="s" s="3" r="B2">
        <v>2</v>
      </c>
      <c t="s" s="3" r="C2">
        <v>2</v>
      </c>
      <c t="s" s="4" r="D2">
        <v>3</v>
      </c>
      <c t="s" s="3" r="E2">
        <v>4</v>
      </c>
      <c t="s" s="2" r="F2">
        <v>5</v>
      </c>
      <c s="3" r="G2"/>
    </row>
    <row r="3">
      <c s="3" r="A3"/>
      <c t="str" s="3" r="B3">
        <f>HYPERLINK("http://country__@DwC__@vegpath.org", "country__@DwC__@vegpath.org")</f>
        <v>country__@DwC__@vegpath.org</v>
      </c>
      <c t="str" s="3" r="C3">
        <f>HYPERLINK("http://country__@DwC__@vegpath.org", "country__@DwC__@vegpath.org")</f>
        <v>country__@DwC__@vegpath.org</v>
      </c>
      <c t="s" s="4" r="D3">
        <v>3</v>
      </c>
      <c t="s" s="3" r="E3">
        <v>6</v>
      </c>
      <c t="s" s="3" r="F3">
        <v>7</v>
      </c>
      <c s="3" r="G3"/>
    </row>
    <row r="4">
      <c s="3" r="A4"/>
      <c t="str" s="3" r="B4">
        <f>HYPERLINK("http://stateProvince__@DwC__@vegpath.org", "stateProvince__@DwC__@vegpath.org")</f>
        <v>stateProvince__@DwC__@vegpath.org</v>
      </c>
      <c t="str" s="3" r="C4">
        <f>HYPERLINK("http://stateProvince__@DwC__@vegpath.org", "stateProvince__@DwC__@vegpath.org")</f>
        <v>stateProvince__@DwC__@vegpath.org</v>
      </c>
      <c t="s" s="4" r="D4">
        <v>3</v>
      </c>
      <c t="s" s="3" r="E4">
        <v>8</v>
      </c>
      <c t="s" s="3" r="F4">
        <v>9</v>
      </c>
      <c s="3" r="G4"/>
    </row>
    <row r="5">
      <c s="3" r="A5"/>
      <c t="str" s="3" r="B5">
        <f>HYPERLINK("http://county__@DwC__@vegpath.org", "county__@DwC__@vegpath.org")</f>
        <v>county__@DwC__@vegpath.org</v>
      </c>
      <c t="str" s="3" r="C5">
        <f>HYPERLINK("http://county__@DwC__@vegpath.org", "county__@DwC__@vegpath.org")</f>
        <v>county__@DwC__@vegpath.org</v>
      </c>
      <c t="s" s="4" r="D5">
        <v>3</v>
      </c>
      <c t="s" s="3" r="E5">
        <v>10</v>
      </c>
      <c t="s" s="3" r="F5">
        <v>11</v>
      </c>
      <c s="3" r="G5"/>
    </row>
    <row r="6">
      <c s="3" r="A6"/>
      <c t="str" s="3" r="B6">
        <f>HYPERLINK("http://locality__@DwC__@vegpath.org", "locality__@DwC__@vegpath.org")</f>
        <v>locality__@DwC__@vegpath.org</v>
      </c>
      <c t="str" s="3" r="C6">
        <f>HYPERLINK("http://locality__@DwC__@vegpath.org", "locality__@DwC__@vegpath.org")</f>
        <v>locality__@DwC__@vegpath.org</v>
      </c>
      <c t="s" s="4" r="D6">
        <v>3</v>
      </c>
      <c t="s" s="3" r="E6">
        <v>12</v>
      </c>
      <c t="s" s="3" r="F6">
        <v>13</v>
      </c>
      <c s="3" r="G6"/>
    </row>
    <row r="7">
      <c s="3" r="A7"/>
      <c t="str" s="3" r="B7">
        <f>HYPERLINK("http://decimalLatitude__@DwC__@vegpath.org", "decimalLatitude__@DwC__@vegpath.org")</f>
        <v>decimalLatitude__@DwC__@vegpath.org</v>
      </c>
      <c t="str" s="3" r="C7">
        <f>HYPERLINK("http://decimalLatitude__@DwC__@vegpath.org", "decimalLatitude__@DwC__@vegpath.org")</f>
        <v>decimalLatitude__@DwC__@vegpath.org</v>
      </c>
      <c t="s" s="4" r="D7">
        <v>14</v>
      </c>
      <c t="s" s="3" r="E7">
        <v>15</v>
      </c>
      <c t="s" s="3" r="F7">
        <v>16</v>
      </c>
      <c s="3" r="G7"/>
    </row>
    <row r="8">
      <c s="3" r="A8"/>
      <c t="str" s="3" r="B8">
        <f>HYPERLINK("http://decimalLongitude__@DwC__@vegpath.org", "decimalLongitude__@DwC__@vegpath.org")</f>
        <v>decimalLongitude__@DwC__@vegpath.org</v>
      </c>
      <c t="str" s="3" r="C8">
        <f>HYPERLINK("http://decimalLongitude__@DwC__@vegpath.org", "decimalLongitude__@DwC__@vegpath.org")</f>
        <v>decimalLongitude__@DwC__@vegpath.org</v>
      </c>
      <c t="s" s="4" r="D8">
        <v>14</v>
      </c>
      <c t="s" s="3" r="E8">
        <v>17</v>
      </c>
      <c t="s" s="3" r="F8">
        <v>18</v>
      </c>
      <c s="3" r="G8"/>
    </row>
    <row r="9">
      <c s="3" r="A9"/>
      <c t="str" s="3" r="B9">
        <f>HYPERLINK("http://coordinateUncertaintyInMeters__@DwC__@vegpath.org", "coordinateUncertaintyInMeters__@DwC__@vegpath.org")</f>
        <v>coordinateUncertaintyInMeters__@DwC__@vegpath.org</v>
      </c>
      <c t="str" s="3" r="C9">
        <f>HYPERLINK("http://coordinateUncertaintyInMeters__@DwC__@vegpath.org", "coordinateUncertaintyInMeters__@DwC__@vegpath.org")</f>
        <v>coordinateUncertaintyInMeters__@DwC__@vegpath.org</v>
      </c>
      <c t="s" s="4" r="D9">
        <v>14</v>
      </c>
      <c t="s" s="3" r="E9">
        <v>19</v>
      </c>
      <c t="s" s="3" r="F9">
        <v>20</v>
      </c>
      <c t="s" s="3" r="G9">
        <v>21</v>
      </c>
    </row>
    <row r="10">
      <c s="3" r="A10"/>
      <c t="str" s="3" r="B10">
        <f>HYPERLINK("http://georeferenceSources__@DwC__@vegpath.org", "georeferenceSources__@DwC__@vegpath.org")</f>
        <v>georeferenceSources__@DwC__@vegpath.org</v>
      </c>
      <c t="str" s="3" r="C10">
        <f>HYPERLINK("http://georeferenceSources__@DwC__@vegpath.org", "georeferenceSources__@DwC__@vegpath.org")</f>
        <v>georeferenceSources__@DwC__@vegpath.org</v>
      </c>
      <c t="s" s="4" r="D10">
        <v>22</v>
      </c>
      <c t="s" s="3" r="E10">
        <v>19</v>
      </c>
      <c t="s" s="3" r="F10">
        <v>23</v>
      </c>
      <c s="3" r="G10"/>
    </row>
    <row r="11">
      <c s="3" r="A11"/>
      <c t="str" s="3" r="B11">
        <f>HYPERLINK("http://georeferenceProtocol__@DwC__@vegpath.org", "georeferenceProtocol__@DwC__@vegpath.org")</f>
        <v>georeferenceProtocol__@DwC__@vegpath.org</v>
      </c>
      <c t="str" s="3" r="C11">
        <f>HYPERLINK("http://georeferenceProtocol__@DwC__@vegpath.org", "georeferenceProtocol__@DwC__@vegpath.org")</f>
        <v>georeferenceProtocol__@DwC__@vegpath.org</v>
      </c>
      <c t="s" s="4" r="D11">
        <v>3</v>
      </c>
      <c t="s" s="3" r="E11">
        <v>19</v>
      </c>
      <c t="s" s="3" r="F11">
        <v>24</v>
      </c>
      <c s="3" r="G11"/>
    </row>
    <row r="12">
      <c s="3" r="A12"/>
      <c t="s" s="3" r="B12">
        <v>25</v>
      </c>
      <c t="s" s="3" r="C12">
        <v>25</v>
      </c>
      <c t="s" s="4" r="D12">
        <v>26</v>
      </c>
      <c t="s" s="3" r="E12">
        <v>27</v>
      </c>
      <c t="s" s="3" r="F12">
        <v>28</v>
      </c>
      <c s="3" r="G12"/>
    </row>
    <row r="13">
      <c s="3" r="A13"/>
      <c t="s" s="3" r="B13">
        <v>29</v>
      </c>
      <c t="s" s="3" r="C13">
        <v>29</v>
      </c>
      <c t="s" s="4" r="D13">
        <v>26</v>
      </c>
      <c t="s" s="3" r="E13">
        <v>30</v>
      </c>
      <c t="s" s="3" r="F13">
        <v>31</v>
      </c>
      <c s="3" r="G13"/>
    </row>
    <row r="14">
      <c s="3" r="A14"/>
      <c t="str" s="3" r="B14">
        <f>HYPERLINK("http://projectID__@VegX__.plotObservation@vegpath.org", "projectID__@VegX__.plotObservation@vegpath.org")</f>
        <v>projectID__@VegX__.plotObservation@vegpath.org</v>
      </c>
      <c t="str" s="3" r="C14">
        <f>HYPERLINK("http://projectID__@VegX__.plotObservation@vegpath.org", "projectID__@VegX__.plotObservation@vegpath.org")</f>
        <v>projectID__@VegX__.plotObservation@vegpath.org</v>
      </c>
      <c t="s" s="4" r="D14">
        <v>3</v>
      </c>
      <c t="s" s="3" r="E14">
        <v>19</v>
      </c>
      <c t="s" s="3" r="F14">
        <v>32</v>
      </c>
      <c s="3" r="G14"/>
    </row>
    <row r="15">
      <c s="3" r="A15"/>
      <c t="str" s="3" r="B15">
        <f>HYPERLINK("http://projectContributor[s]__@VegBank__@vegpath.org", "projectContributor[s]__@VegBank__@vegpath.org")</f>
        <v>projectContributor[s]__@VegBank__@vegpath.org</v>
      </c>
      <c t="str" s="3" r="C15">
        <f>HYPERLINK("http://projectContributor[s]__@VegBank__@vegpath.org", "projectContributor[s]__@VegBank__@vegpath.org")</f>
        <v>projectContributor[s]__@VegBank__@vegpath.org</v>
      </c>
      <c t="s" s="4" r="D15">
        <v>33</v>
      </c>
      <c t="s" s="3" r="E15">
        <v>19</v>
      </c>
      <c t="s" s="3" r="F15">
        <v>34</v>
      </c>
      <c s="3" r="G15"/>
    </row>
    <row r="16">
      <c s="3" r="A16"/>
      <c t="str" s="3" r="B16">
        <f>HYPERLINK("http://locationID__@DwC__@vegpath.org", "locationID__@DwC__@vegpath.org")</f>
        <v>locationID__@DwC__@vegpath.org</v>
      </c>
      <c t="str" s="3" r="C16">
        <f>HYPERLINK("http://locationID__@DwC__@vegpath.org", "locationID__@DwC__@vegpath.org")</f>
        <v>locationID__@DwC__@vegpath.org</v>
      </c>
      <c t="s" s="4" r="D16">
        <v>3</v>
      </c>
      <c t="s" s="3" r="E16">
        <v>35</v>
      </c>
      <c t="s" s="3" r="F16">
        <v>36</v>
      </c>
      <c s="3" r="G16"/>
    </row>
    <row r="17">
      <c s="3" r="A17"/>
      <c t="str" s="3" r="B17">
        <f>HYPERLINK("http://plotName__@VegX__.plot@vegpath.org", "plotName__@VegX__.plot@vegpath.org")</f>
        <v>plotName__@VegX__.plot@vegpath.org</v>
      </c>
      <c t="str" s="3" r="C17">
        <f>HYPERLINK("http://plotName__@VegX__.plot@vegpath.org", "plotName__@VegX__.plot@vegpath.org")</f>
        <v>plotName__@VegX__.plot@vegpath.org</v>
      </c>
      <c t="s" s="4" r="D17">
        <v>3</v>
      </c>
      <c t="s" s="3" r="E17">
        <v>37</v>
      </c>
      <c t="s" s="3" r="F17">
        <v>38</v>
      </c>
      <c s="3" r="G17"/>
    </row>
    <row r="18">
      <c s="3" r="A18"/>
      <c t="str" s="3" r="B18">
        <f>HYPERLINK("http://subplot__@SALVIAS__.Plot_data@vegpath.org", "subplot__@SALVIAS__.Plot_data@vegpath.org")</f>
        <v>subplot__@SALVIAS__.Plot_data@vegpath.org</v>
      </c>
      <c t="str" s="3" r="C18">
        <f>HYPERLINK("http://subplot__@SALVIAS__.Plot_data@vegpath.org", "subplot__@SALVIAS__.Plot_data@vegpath.org")</f>
        <v>subplot__@SALVIAS__.Plot_data@vegpath.org</v>
      </c>
      <c t="s" s="4" r="D18">
        <v>3</v>
      </c>
      <c t="s" s="3" r="E18">
        <v>19</v>
      </c>
      <c t="s" s="3" r="F18">
        <v>39</v>
      </c>
      <c s="3" r="G18"/>
    </row>
    <row r="19">
      <c s="3" r="A19"/>
      <c t="s" s="3" r="B19">
        <v>40</v>
      </c>
      <c t="s" s="3" r="C19">
        <v>40</v>
      </c>
      <c t="s" s="4" r="D19">
        <v>41</v>
      </c>
      <c t="s" s="3" r="E19">
        <v>42</v>
      </c>
      <c t="s" s="3" r="F19">
        <v>43</v>
      </c>
      <c t="s" s="3" r="G19">
        <v>44</v>
      </c>
    </row>
    <row r="20">
      <c s="3" r="A20"/>
      <c t="str" s="3" r="B20">
        <f>HYPERLINK("http://locationevent.locationevent_id__@VegBIEN__.public@vegpath.org", "locationevent.locationevent_id__@VegBIEN__.public@vegpath.org")</f>
        <v>locationevent.locationevent_id__@VegBIEN__.public@vegpath.org</v>
      </c>
      <c t="str" s="3" r="C20">
        <f>HYPERLINK("http://locationevent.locationevent_id__@VegBIEN__.public@vegpath.org", "locationevent.locationevent_id__@VegBIEN__.public@vegpath.org")</f>
        <v>locationevent.locationevent_id__@VegBIEN__.public@vegpath.org</v>
      </c>
      <c t="s" s="4" r="D20">
        <v>26</v>
      </c>
      <c t="s" s="3" r="E20">
        <v>19</v>
      </c>
      <c t="s" s="3" r="F20">
        <v>45</v>
      </c>
      <c s="3" r="G20"/>
    </row>
    <row r="21">
      <c s="3" r="A21"/>
      <c t="str" s="3" r="B21">
        <f>HYPERLINK("http://eventDate__@DwC__@vegpath.org", "eventDate__@DwC__@vegpath.org")</f>
        <v>eventDate__@DwC__@vegpath.org</v>
      </c>
      <c t="str" s="3" r="C21">
        <f>HYPERLINK("http://eventDate__@DwC__@vegpath.org", "eventDate__@DwC__@vegpath.org")</f>
        <v>eventDate__@DwC__@vegpath.org</v>
      </c>
      <c t="s" s="4" r="D21">
        <v>46</v>
      </c>
      <c t="s" s="3" r="E21">
        <v>19</v>
      </c>
      <c t="s" s="3" r="F21">
        <v>47</v>
      </c>
      <c s="3" r="G21"/>
    </row>
    <row r="22">
      <c s="3" r="A22"/>
      <c t="str" s="3" r="B22">
        <f>HYPERLINK("http://(-minimum-)ElevationInMeters__@DwC__@vegpath.org", "(-minimum-)ElevationInMeters__@DwC__@vegpath.org")</f>
        <v>(-minimum-)ElevationInMeters__@DwC__@vegpath.org</v>
      </c>
      <c t="str" s="3" r="C22">
        <f>HYPERLINK("http://(-minimum-)ElevationInMeters__@DwC__@vegpath.org", "(-minimum-)ElevationInMeters__@DwC__@vegpath.org")</f>
        <v>(-minimum-)ElevationInMeters__@DwC__@vegpath.org</v>
      </c>
      <c t="s" s="4" r="D22">
        <v>14</v>
      </c>
      <c t="s" s="3" r="E22">
        <v>48</v>
      </c>
      <c t="s" s="3" r="F22">
        <v>49</v>
      </c>
      <c s="3" r="G22"/>
    </row>
    <row r="23">
      <c s="3" r="A23"/>
      <c t="str" s="3" r="B23">
        <f>HYPERLINK("http://slopeAspect[_deg]__@VegX__.plot@vegpath.org", "slopeAspect[_deg]__@VegX__.plot@vegpath.org")</f>
        <v>slopeAspect[_deg]__@VegX__.plot@vegpath.org</v>
      </c>
      <c t="str" s="3" r="C23">
        <f>HYPERLINK("http://slopeAspect[_deg]__@VegX__.plot@vegpath.org", "slopeAspect[_deg]__@VegX__.plot@vegpath.org")</f>
        <v>slopeAspect[_deg]__@VegX__.plot@vegpath.org</v>
      </c>
      <c t="s" s="4" r="D23">
        <v>14</v>
      </c>
      <c t="s" s="3" r="E23">
        <v>19</v>
      </c>
      <c t="s" s="3" r="F23">
        <v>50</v>
      </c>
      <c s="3" r="G23"/>
    </row>
    <row r="24">
      <c s="3" r="A24"/>
      <c t="str" s="3" r="B24">
        <f>HYPERLINK("http://slopeGradient[_deg]__@VegX__.plot@vegpath.org", "slopeGradient[_deg]__@VegX__.plot@vegpath.org")</f>
        <v>slopeGradient[_deg]__@VegX__.plot@vegpath.org</v>
      </c>
      <c t="str" s="3" r="C24">
        <f>HYPERLINK("http://slopeGradient[_deg]__@VegX__.plot@vegpath.org", "slopeGradient[_deg]__@VegX__.plot@vegpath.org")</f>
        <v>slopeGradient[_deg]__@VegX__.plot@vegpath.org</v>
      </c>
      <c t="s" s="4" r="D24">
        <v>14</v>
      </c>
      <c t="s" s="3" r="E24">
        <v>19</v>
      </c>
      <c t="s" s="3" r="F24">
        <v>51</v>
      </c>
      <c s="3" r="G24"/>
    </row>
    <row r="25">
      <c s="3" r="A25"/>
      <c t="str" s="3" r="B25">
        <f>HYPERLINK("http://area[_ha]__@VegX__.plot@vegpath.org", "area[_ha]__@VegX__.plot@vegpath.org")</f>
        <v>area[_ha]__@VegX__.plot@vegpath.org</v>
      </c>
      <c t="str" s="3" r="C25">
        <f>HYPERLINK("http://plot.area[_ha]__@VegX__@vegpath.org", "plot.area[_ha]__@VegX__@vegpath.org")</f>
        <v>plot.area[_ha]__@VegX__@vegpath.org</v>
      </c>
      <c t="s" s="4" r="D25">
        <v>14</v>
      </c>
      <c t="s" s="3" r="E25">
        <v>52</v>
      </c>
      <c t="s" s="3" r="F25">
        <v>53</v>
      </c>
      <c s="3" r="G25"/>
    </row>
    <row r="26">
      <c s="3" r="A26"/>
      <c t="str" s="3" r="B26">
        <f>HYPERLINK("http://samplingProtocol__@DwC__@vegpath.org", "samplingProtocol__@DwC__@vegpath.org")</f>
        <v>samplingProtocol__@DwC__@vegpath.org</v>
      </c>
      <c t="str" s="3" r="C26">
        <f>HYPERLINK("http://samplingProtocol__@DwC__@vegpath.org", "samplingProtocol__@DwC__@vegpath.org")</f>
        <v>samplingProtocol__@DwC__@vegpath.org</v>
      </c>
      <c t="s" s="4" r="D26">
        <v>3</v>
      </c>
      <c t="s" s="3" r="E26">
        <v>54</v>
      </c>
      <c t="s" s="3" r="F26">
        <v>55</v>
      </c>
      <c s="3" r="G26"/>
    </row>
    <row r="27">
      <c s="3" r="A27"/>
      <c t="str" s="3" r="B27">
        <f>HYPERLINK("http://temperature[_C]__@VegX__.plotObs.obsCond@vegpath.org", "temperature[_C]__@VegX__.plotObs.obsCond@vegpath.org")</f>
        <v>temperature[_C]__@VegX__.plotObs.obsCond@vegpath.org</v>
      </c>
      <c t="str" s="3" r="C27">
        <f>HYPERLINK("http://temperature[_C]__@VegX__.plotObs.obsCond@vegpath.org", "temperature[_C]__@VegX__.plotObs.obsCond@vegpath.org")</f>
        <v>temperature[_C]__@VegX__.plotObs.obsCond@vegpath.org</v>
      </c>
      <c t="s" s="4" r="D27">
        <v>14</v>
      </c>
      <c t="s" s="3" r="E27">
        <v>19</v>
      </c>
      <c t="s" s="3" r="F27">
        <v>56</v>
      </c>
      <c s="3" r="G27"/>
    </row>
    <row r="28">
      <c s="3" r="A28"/>
      <c t="str" s="3" r="B28">
        <f>HYPERLINK("http://precip_mm__@SALVIAS__.Plot_metadata@vegpath.org", "precip_mm__@SALVIAS__.Plot_metadata@vegpath.org")</f>
        <v>precip_mm__@SALVIAS__.Plot_metadata@vegpath.org</v>
      </c>
      <c t="str" s="3" r="C28">
        <f>HYPERLINK("http://precip_mm__@SALVIAS__.Plot_metadata@vegpath.org", "precip_mm__@SALVIAS__.Plot_metadata@vegpath.org")</f>
        <v>precip_mm__@SALVIAS__.Plot_metadata@vegpath.org</v>
      </c>
      <c t="s" s="4" r="D28">
        <v>14</v>
      </c>
      <c t="s" s="3" r="E28">
        <v>19</v>
      </c>
      <c t="s" s="3" r="F28">
        <v>57</v>
      </c>
      <c s="3" r="G28"/>
    </row>
    <row r="29">
      <c s="3" r="A29"/>
      <c t="str" s="3" r="B29">
        <f>HYPERLINK("http://stratumName__@VegX__.stratum@vegpath.org", "stratumName__@VegX__.stratum@vegpath.org")</f>
        <v>stratumName__@VegX__.stratum@vegpath.org</v>
      </c>
      <c t="str" s="3" r="C29">
        <f>HYPERLINK("http://stratumName__@VegX__.stratum@vegpath.org", "stratumName__@VegX__.stratum@vegpath.org")</f>
        <v>stratumName__@VegX__.stratum@vegpath.org</v>
      </c>
      <c t="s" s="4" r="D29">
        <v>3</v>
      </c>
      <c t="s" s="3" r="E29">
        <v>19</v>
      </c>
      <c t="s" s="3" r="F29">
        <v>58</v>
      </c>
      <c s="3" r="G29"/>
    </row>
    <row r="30">
      <c s="3" r="A30"/>
      <c t="str" s="3" r="B30">
        <f>HYPERLINK("http://communityConcept.name__@VegX__.communityDet@vegpath.org", "communityConcept.name__@VegX__.communityDet@vegpath.org")</f>
        <v>communityConcept.name__@VegX__.communityDet@vegpath.org</v>
      </c>
      <c t="str" s="3" r="C30">
        <f>HYPERLINK("http://communityConcept.name__@VegX__.communityDet@vegpath.org", "communityConcept.name__@VegX__.communityDet@vegpath.org")</f>
        <v>communityConcept.name__@VegX__.communityDet@vegpath.org</v>
      </c>
      <c t="s" s="4" r="D30">
        <v>33</v>
      </c>
      <c t="s" s="3" r="E30">
        <v>19</v>
      </c>
      <c t="s" s="3" r="F30">
        <v>59</v>
      </c>
      <c s="3" r="G30"/>
    </row>
    <row r="31">
      <c s="3" r="A31"/>
      <c t="str" s="3" r="B31">
        <f>HYPERLINK("http://observationContributor[s]__@VegBank__@vegpath.org", "observationContributor[s]__@VegBank__@vegpath.org")</f>
        <v>observationContributor[s]__@VegBank__@vegpath.org</v>
      </c>
      <c t="str" s="3" r="C31">
        <f>HYPERLINK("http://observationContributor[s]__@VegBank__@vegpath.org", "observationContributor[s]__@VegBank__@vegpath.org")</f>
        <v>observationContributor[s]__@VegBank__@vegpath.org</v>
      </c>
      <c t="s" s="4" r="D31">
        <v>33</v>
      </c>
      <c t="s" s="3" r="E31">
        <v>19</v>
      </c>
      <c t="s" s="3" r="F31">
        <v>60</v>
      </c>
      <c s="3" r="G31"/>
    </row>
    <row r="32">
      <c s="3" r="A32"/>
      <c t="str" s="3" r="B32">
        <f>HYPERLINK("http://[custodial_]institutionCode[s]__@DwC__@vegpath.org", "[custodial_]institutionCode[s]__@DwC__@vegpath.org")</f>
        <v>[custodial_]institutionCode[s]__@DwC__@vegpath.org</v>
      </c>
      <c t="str" s="3" r="C32">
        <f>HYPERLINK("http://[custodial_]institutionCode[s]__@DwC__@vegpath.org", "[custodial_]institutionCode[s]__@DwC__@vegpath.org")</f>
        <v>[custodial_]institutionCode[s]__@DwC__@vegpath.org</v>
      </c>
      <c t="s" s="4" r="D32">
        <v>3</v>
      </c>
      <c t="s" s="3" r="E32">
        <v>61</v>
      </c>
      <c t="s" s="3" r="F32">
        <v>62</v>
      </c>
      <c s="3" r="G32"/>
    </row>
    <row r="33">
      <c s="3" r="A33"/>
      <c t="str" s="3" r="B33">
        <f>HYPERLINK("http://collectionCode__@DwC__@vegpath.org", "collectionCode__@DwC__@vegpath.org")</f>
        <v>collectionCode__@DwC__@vegpath.org</v>
      </c>
      <c t="str" s="3" r="C33">
        <f>HYPERLINK("http://collectionCode__@DwC__@vegpath.org", "collectionCode__@DwC__@vegpath.org")</f>
        <v>collectionCode__@DwC__@vegpath.org</v>
      </c>
      <c t="s" s="4" r="D33">
        <v>3</v>
      </c>
      <c t="s" s="3" r="E33">
        <v>19</v>
      </c>
      <c t="s" s="3" r="F33">
        <v>63</v>
      </c>
      <c s="3" r="G33"/>
    </row>
    <row r="34">
      <c s="3" r="A34"/>
      <c t="str" s="3" r="B34">
        <f>HYPERLINK("http://catalogNumber__@DwC__@vegpath.org", "catalogNumber__@DwC__@vegpath.org")</f>
        <v>catalogNumber__@DwC__@vegpath.org</v>
      </c>
      <c t="str" s="3" r="C34">
        <f>HYPERLINK("http://catalogNumber__@DwC__@vegpath.org", "catalogNumber__@DwC__@vegpath.org")</f>
        <v>catalogNumber__@DwC__@vegpath.org</v>
      </c>
      <c t="s" s="4" r="D34">
        <v>3</v>
      </c>
      <c t="s" s="3" r="E34">
        <v>19</v>
      </c>
      <c t="s" s="3" r="F34">
        <v>64</v>
      </c>
      <c s="3" r="G34"/>
    </row>
    <row r="35">
      <c s="3" r="A35"/>
      <c t="str" s="3" r="B35">
        <f>HYPERLINK("http://occurrenceID__@DwC__@vegpath.org", "occurrenceID__@DwC__@vegpath.org")</f>
        <v>occurrenceID__@DwC__@vegpath.org</v>
      </c>
      <c t="str" s="3" r="C35">
        <f>HYPERLINK("http://occurrenceID__@DwC__@vegpath.org", "occurrenceID__@DwC__@vegpath.org")</f>
        <v>occurrenceID__@DwC__@vegpath.org</v>
      </c>
      <c t="s" s="4" r="D35">
        <v>3</v>
      </c>
      <c t="s" s="3" r="E35">
        <v>65</v>
      </c>
      <c t="s" s="3" r="F35">
        <v>66</v>
      </c>
      <c s="3" r="G35"/>
    </row>
    <row r="36">
      <c s="3" r="A36"/>
      <c t="str" s="3" r="B36">
        <f>HYPERLINK("http://recordedBy__@DwC__@vegpath.org", "recordedBy__@DwC__@vegpath.org")</f>
        <v>recordedBy__@DwC__@vegpath.org</v>
      </c>
      <c t="str" s="3" r="C36">
        <f>HYPERLINK("http://recordedBy__@DwC__@vegpath.org", "recordedBy__@DwC__@vegpath.org")</f>
        <v>recordedBy__@DwC__@vegpath.org</v>
      </c>
      <c t="s" s="4" r="D36">
        <v>3</v>
      </c>
      <c t="s" s="3" r="E36">
        <v>67</v>
      </c>
      <c t="s" s="3" r="F36">
        <v>68</v>
      </c>
      <c s="3" r="G36"/>
    </row>
    <row r="37">
      <c s="3" r="A37"/>
      <c t="str" s="3" r="B37">
        <f>HYPERLINK("http://recordNumber__@DwC__@vegpath.org", "recordNumber__@DwC__@vegpath.org")</f>
        <v>recordNumber__@DwC__@vegpath.org</v>
      </c>
      <c t="str" s="3" r="C37">
        <f>HYPERLINK("http://recordNumber__@DwC__@vegpath.org", "recordNumber__@DwC__@vegpath.org")</f>
        <v>recordNumber__@DwC__@vegpath.org</v>
      </c>
      <c t="s" s="4" r="D37">
        <v>3</v>
      </c>
      <c t="s" s="3" r="E37">
        <v>19</v>
      </c>
      <c t="s" s="3" r="F37">
        <v>69</v>
      </c>
      <c s="3" r="G37"/>
    </row>
    <row r="38">
      <c s="3" r="A38"/>
      <c t="str" s="3" r="B38">
        <f>HYPERLINK("http://(-Earliest-)DateCollected__-2007-04-17__@DwC__.hist@vegpath.org", "(-Earliest-)DateCollected__-2007-04-17__@DwC__.hist@vegpath.org")</f>
        <v>(-Earliest-)DateCollected__-2007-04-17__@DwC__.hist@vegpath.org</v>
      </c>
      <c t="str" s="3" r="C38">
        <f>HYPERLINK("http://(-Earliest-)DateCollected__-2007-04-17__@DwC__.hist@vegpath.org", "(-Earliest-)DateCollected__-2007-04-17__@DwC__.hist@vegpath.org")</f>
        <v>(-Earliest-)DateCollected__-2007-04-17__@DwC__.hist@vegpath.org</v>
      </c>
      <c t="s" s="4" r="D38">
        <v>46</v>
      </c>
      <c t="s" s="3" r="E38">
        <v>70</v>
      </c>
      <c t="s" s="3" r="F38">
        <v>71</v>
      </c>
      <c s="3" r="G38"/>
    </row>
    <row r="39">
      <c s="3" r="A39"/>
      <c t="str" s="3" r="B39">
        <f>HYPERLINK("http://[verbatim_]family__@DwC__@vegpath.org", "[verbatim_]family__@DwC__@vegpath.org")</f>
        <v>[verbatim_]family__@DwC__@vegpath.org</v>
      </c>
      <c t="str" s="3" r="C39">
        <f>HYPERLINK("http://[verbatim_]family__@DwC__@vegpath.org", "[verbatim_]family__@DwC__@vegpath.org")</f>
        <v>[verbatim_]family__@DwC__@vegpath.org</v>
      </c>
      <c t="s" s="4" r="D39">
        <v>3</v>
      </c>
      <c t="s" s="3" r="E39">
        <v>72</v>
      </c>
      <c t="s" s="3" r="F39">
        <v>73</v>
      </c>
      <c s="3" r="G39"/>
    </row>
    <row r="40">
      <c s="3" r="A40"/>
      <c t="str" s="3" r="B40">
        <f>HYPERLINK("http://[verbatim_]scientificName__@DwC__@vegpath.org", "[verbatim_]scientificName__@DwC__@vegpath.org")</f>
        <v>[verbatim_]scientificName__@DwC__@vegpath.org</v>
      </c>
      <c t="str" s="3" r="C40">
        <f>HYPERLINK("http://[verbatim_]scientificName__@DwC__@vegpath.org", "[verbatim_]scientificName__@DwC__@vegpath.org")</f>
        <v>[verbatim_]scientificName__@DwC__@vegpath.org</v>
      </c>
      <c t="s" s="4" r="D40">
        <v>3</v>
      </c>
      <c t="s" s="3" r="E40">
        <v>19</v>
      </c>
      <c t="s" s="3" r="F40">
        <v>74</v>
      </c>
      <c s="3" r="G40"/>
    </row>
    <row r="41">
      <c s="3" r="A41"/>
      <c t="str" s="3" r="B41">
        <f>HYPERLINK("http://identifiedBy__@DwC__@vegpath.org", "identifiedBy__@DwC__@vegpath.org")</f>
        <v>identifiedBy__@DwC__@vegpath.org</v>
      </c>
      <c t="str" s="3" r="C41">
        <f>HYPERLINK("http://identifiedBy__@DwC__@vegpath.org", "identifiedBy__@DwC__@vegpath.org")</f>
        <v>identifiedBy__@DwC__@vegpath.org</v>
      </c>
      <c t="s" s="4" r="D41">
        <v>3</v>
      </c>
      <c t="s" s="3" r="E41">
        <v>75</v>
      </c>
      <c t="s" s="3" r="F41">
        <v>76</v>
      </c>
      <c s="3" r="G41"/>
    </row>
    <row r="42">
      <c s="3" r="A42"/>
      <c t="str" s="3" r="B42">
        <f>HYPERLINK("http://dateIdentified__@DwC__@vegpath.org", "dateIdentified__@DwC__@vegpath.org")</f>
        <v>dateIdentified__@DwC__@vegpath.org</v>
      </c>
      <c t="str" s="3" r="C42">
        <f>HYPERLINK("http://dateIdentified__@DwC__@vegpath.org", "dateIdentified__@DwC__@vegpath.org")</f>
        <v>dateIdentified__@DwC__@vegpath.org</v>
      </c>
      <c t="s" s="4" r="D42">
        <v>46</v>
      </c>
      <c t="s" s="3" r="E42">
        <v>77</v>
      </c>
      <c t="s" s="3" r="F42">
        <v>78</v>
      </c>
      <c s="3" r="G42"/>
    </row>
    <row r="43">
      <c s="3" r="A43"/>
      <c t="str" s="3" r="B43">
        <f>HYPERLINK("http://identificationRemarks__@DwC__@vegpath.org", "identificationRemarks__@DwC__@vegpath.org")</f>
        <v>identificationRemarks__@DwC__@vegpath.org</v>
      </c>
      <c t="str" s="3" r="C43">
        <f>HYPERLINK("http://identificationRemarks__@DwC__@vegpath.org", "identificationRemarks__@DwC__@vegpath.org")</f>
        <v>identificationRemarks__@DwC__@vegpath.org</v>
      </c>
      <c t="s" s="4" r="D43">
        <v>3</v>
      </c>
      <c t="s" s="3" r="E43">
        <v>19</v>
      </c>
      <c t="s" s="3" r="F43">
        <v>79</v>
      </c>
      <c s="3" r="G43"/>
    </row>
    <row r="44">
      <c s="3" r="A44"/>
      <c t="str" s="3" r="B44">
        <f>HYPERLINK("http://Family_matched__@TNRS__@vegpath.org", "Family_matched__@TNRS__@vegpath.org")</f>
        <v>Family_matched__@TNRS__@vegpath.org</v>
      </c>
      <c t="str" s="3" r="C44">
        <f>HYPERLINK("http://Family_matched__@TNRS__@vegpath.org", "Family_matched__@TNRS__@vegpath.org")</f>
        <v>Family_matched__@TNRS__@vegpath.org</v>
      </c>
      <c t="s" s="4" r="D44">
        <v>3</v>
      </c>
      <c t="s" s="3" r="E44">
        <v>19</v>
      </c>
      <c t="s" s="3" r="F44">
        <v>80</v>
      </c>
      <c s="3" r="G44"/>
    </row>
    <row r="45">
      <c s="3" r="A45"/>
      <c t="str" s="3" r="B45">
        <f>HYPERLINK("http://Name_matched__@TNRS__@vegpath.org", "Name_matched__@TNRS__@vegpath.org")</f>
        <v>Name_matched__@TNRS__@vegpath.org</v>
      </c>
      <c t="str" s="3" r="C45">
        <f>HYPERLINK("http://Name_matched__@TNRS__@vegpath.org", "Name_matched__@TNRS__@vegpath.org")</f>
        <v>Name_matched__@TNRS__@vegpath.org</v>
      </c>
      <c t="s" s="4" r="D45">
        <v>3</v>
      </c>
      <c t="s" s="3" r="E45">
        <v>19</v>
      </c>
      <c t="s" s="3" r="F45">
        <v>81</v>
      </c>
      <c s="3" r="G45"/>
    </row>
    <row r="46">
      <c s="3" r="A46"/>
      <c t="str" s="3" r="B46">
        <f>HYPERLINK("http://Name_matched_author__@TNRS__@vegpath.org", "Name_matched_author__@TNRS__@vegpath.org")</f>
        <v>Name_matched_author__@TNRS__@vegpath.org</v>
      </c>
      <c t="str" s="3" r="C46">
        <f>HYPERLINK("http://Name_matched_author__@TNRS__@vegpath.org", "Name_matched_author__@TNRS__@vegpath.org")</f>
        <v>Name_matched_author__@TNRS__@vegpath.org</v>
      </c>
      <c t="s" s="4" r="D46">
        <v>3</v>
      </c>
      <c t="s" s="3" r="E46">
        <v>19</v>
      </c>
      <c t="s" s="3" r="F46">
        <v>82</v>
      </c>
      <c s="3" r="G46"/>
    </row>
    <row r="47">
      <c s="3" r="A47"/>
      <c t="str" s="3" r="B47">
        <f>HYPERLINK("http://[higher_plant_group~]higherClassification__@DwC__@vegpath.org", "[higher_plant_group~]higherClassification__@DwC__@vegpath.org")</f>
        <v>[higher_plant_group~]higherClassification__@DwC__@vegpath.org</v>
      </c>
      <c t="str" s="3" r="C47">
        <f>HYPERLINK("http://[higher_plant_group~]higherClassification__@DwC__@vegpath.org", "[higher_plant_group~]higherClassification__@DwC__@vegpath.org")</f>
        <v>[higher_plant_group~]higherClassification__@DwC__@vegpath.org</v>
      </c>
      <c t="s" s="4" r="D47">
        <v>83</v>
      </c>
      <c t="s" s="3" r="E47">
        <v>84</v>
      </c>
      <c t="s" s="3" r="F47">
        <v>85</v>
      </c>
      <c s="3" r="G47"/>
    </row>
    <row r="48">
      <c s="3" r="A48"/>
      <c t="str" s="3" r="B48">
        <f>HYPERLINK("http://taxonomicStatus__@DwC__@vegpath.org", "taxonomicStatus__@DwC__@vegpath.org")</f>
        <v>taxonomicStatus__@DwC__@vegpath.org</v>
      </c>
      <c t="str" s="3" r="C48">
        <f>HYPERLINK("http://taxonomicStatus__@DwC__@vegpath.org", "taxonomicStatus__@DwC__@vegpath.org")</f>
        <v>taxonomicStatus__@DwC__@vegpath.org</v>
      </c>
      <c t="s" s="4" r="D48">
        <v>3</v>
      </c>
      <c t="s" s="3" r="E48">
        <v>86</v>
      </c>
      <c t="s" s="3" r="F48">
        <v>87</v>
      </c>
      <c s="3" r="G48"/>
    </row>
    <row r="49">
      <c s="3" r="A49"/>
      <c t="s" s="3" r="B49">
        <v>88</v>
      </c>
      <c t="s" s="3" r="C49">
        <v>88</v>
      </c>
      <c t="s" s="4" r="D49">
        <v>3</v>
      </c>
      <c t="s" s="3" r="E49">
        <v>89</v>
      </c>
      <c t="s" s="3" r="F49">
        <v>90</v>
      </c>
      <c s="3" r="G49"/>
    </row>
    <row r="50">
      <c s="3" r="A50"/>
      <c t="s" s="3" r="B50">
        <v>91</v>
      </c>
      <c t="s" s="3" r="C50">
        <v>91</v>
      </c>
      <c t="s" s="4" r="D50">
        <v>3</v>
      </c>
      <c t="s" s="3" r="E50">
        <v>92</v>
      </c>
      <c t="s" s="3" r="F50">
        <v>93</v>
      </c>
      <c s="3" r="G50"/>
    </row>
    <row r="51">
      <c s="3" r="A51"/>
      <c t="s" s="3" r="B51">
        <v>94</v>
      </c>
      <c t="s" s="3" r="C51">
        <v>94</v>
      </c>
      <c t="s" s="4" r="D51">
        <v>3</v>
      </c>
      <c t="s" s="3" r="E51">
        <v>19</v>
      </c>
      <c t="s" s="3" r="F51">
        <v>95</v>
      </c>
      <c s="3" r="G51"/>
    </row>
    <row r="52">
      <c s="3" r="A52"/>
      <c t="s" s="3" r="B52">
        <v>96</v>
      </c>
      <c t="s" s="3" r="C52">
        <v>96</v>
      </c>
      <c t="s" s="4" r="D52">
        <v>3</v>
      </c>
      <c t="s" s="3" r="E52">
        <v>97</v>
      </c>
      <c t="s" s="3" r="F52">
        <v>98</v>
      </c>
      <c s="3" r="G52"/>
    </row>
    <row r="53">
      <c s="3" r="A53"/>
      <c t="s" s="3" r="B53">
        <v>99</v>
      </c>
      <c t="s" s="3" r="C53">
        <v>99</v>
      </c>
      <c t="s" s="4" r="D53">
        <v>3</v>
      </c>
      <c t="s" s="3" r="E53">
        <v>100</v>
      </c>
      <c t="s" s="3" r="F53">
        <v>101</v>
      </c>
      <c s="3" r="G53"/>
    </row>
    <row r="54">
      <c s="3" r="A54"/>
      <c t="s" s="3" r="B54">
        <v>102</v>
      </c>
      <c t="s" s="3" r="C54">
        <v>102</v>
      </c>
      <c t="s" s="4" r="D54">
        <v>3</v>
      </c>
      <c t="s" s="3" r="E54">
        <v>103</v>
      </c>
      <c t="s" s="3" r="F54">
        <v>104</v>
      </c>
      <c s="3" r="G54"/>
    </row>
    <row r="55">
      <c s="3" r="A55"/>
      <c t="s" s="3" r="B55">
        <v>105</v>
      </c>
      <c t="s" s="3" r="C55">
        <v>105</v>
      </c>
      <c t="s" s="4" r="D55">
        <v>3</v>
      </c>
      <c t="s" s="3" r="E55">
        <v>19</v>
      </c>
      <c t="s" s="3" r="F55">
        <v>106</v>
      </c>
      <c s="3" r="G55"/>
    </row>
    <row r="56">
      <c s="3" r="A56"/>
      <c t="str" s="3" r="B56">
        <f>HYPERLINK("http://speciesBinomialWithMorphospecies__@VegCore__@vegpath.org", "speciesBinomialWithMorphospecies__@VegCore__@vegpath.org")</f>
        <v>speciesBinomialWithMorphospecies__@VegCore__@vegpath.org</v>
      </c>
      <c t="str" s="3" r="C56">
        <f>HYPERLINK("http://speciesBinomialWithMorphospecies__@VegCore__@vegpath.org", "speciesBinomialWithMorphospecies__@VegCore__@vegpath.org")</f>
        <v>speciesBinomialWithMorphospecies__@VegCore__@vegpath.org</v>
      </c>
      <c t="s" s="4" r="D56">
        <v>3</v>
      </c>
      <c t="s" s="3" r="E56">
        <v>107</v>
      </c>
      <c t="s" s="3" r="F56">
        <v>108</v>
      </c>
      <c s="3" r="G56"/>
    </row>
    <row r="57">
      <c s="3" r="A57"/>
      <c t="str" s="3" r="B57">
        <f>HYPERLINK("http://[growth_form=]habit__@SALVIAS__.Plot_data@vegpath.org", "[growth_form=]habit__@SALVIAS__.Plot_data@vegpath.org")</f>
        <v>[growth_form=]habit__@SALVIAS__.Plot_data@vegpath.org</v>
      </c>
      <c t="str" s="3" r="C57">
        <f>HYPERLINK("http://[growth_form=]habit__@SALVIAS__.Plot_data@vegpath.org", "[growth_form=]habit__@SALVIAS__.Plot_data@vegpath.org")</f>
        <v>[growth_form=]habit__@SALVIAS__.Plot_data@vegpath.org</v>
      </c>
      <c t="s" s="4" r="D57">
        <v>109</v>
      </c>
      <c t="s" s="3" r="E57">
        <v>19</v>
      </c>
      <c t="s" s="3" r="F57">
        <v>110</v>
      </c>
      <c s="3" r="G57"/>
    </row>
    <row r="58">
      <c s="3" r="A58"/>
      <c t="str" s="3" r="B58">
        <f>HYPERLINK("http://reproductiveCondition__@DwC__@vegpath.org", "reproductiveCondition__@DwC__@vegpath.org")</f>
        <v>reproductiveCondition__@DwC__@vegpath.org</v>
      </c>
      <c t="str" s="3" r="C58">
        <f>HYPERLINK("http://reproductiveCondition__@DwC__@vegpath.org", "reproductiveCondition__@DwC__@vegpath.org")</f>
        <v>reproductiveCondition__@DwC__@vegpath.org</v>
      </c>
      <c t="s" s="4" r="D58">
        <v>3</v>
      </c>
      <c t="s" s="3" r="E58">
        <v>19</v>
      </c>
      <c t="s" s="3" r="F58">
        <v>111</v>
      </c>
      <c s="3" r="G58"/>
    </row>
    <row r="59">
      <c s="3" r="A59"/>
      <c t="s" s="3" r="B59">
        <v>112</v>
      </c>
      <c t="s" s="3" r="C59">
        <v>112</v>
      </c>
      <c t="s" s="4" r="D59">
        <v>26</v>
      </c>
      <c t="s" s="3" r="E59">
        <v>19</v>
      </c>
      <c t="s" s="3" r="F59">
        <v>113</v>
      </c>
      <c s="3" r="G59"/>
    </row>
    <row r="60">
      <c s="3" r="A60"/>
      <c t="s" s="3" r="B60">
        <v>114</v>
      </c>
      <c t="s" s="3" r="C60">
        <v>114</v>
      </c>
      <c t="s" s="4" r="D60">
        <v>26</v>
      </c>
      <c t="s" s="3" r="E60">
        <v>115</v>
      </c>
      <c t="s" s="3" r="F60">
        <v>116</v>
      </c>
      <c s="3" r="G60"/>
    </row>
    <row r="61">
      <c s="3" r="A61"/>
      <c t="s" s="3" r="B61">
        <v>117</v>
      </c>
      <c t="s" s="3" r="C61">
        <v>117</v>
      </c>
      <c t="s" s="4" r="D61">
        <v>3</v>
      </c>
      <c t="s" s="3" r="E61">
        <v>19</v>
      </c>
      <c t="s" s="3" r="F61">
        <v>118</v>
      </c>
      <c s="3" r="G61"/>
    </row>
    <row r="62">
      <c s="3" r="A62"/>
      <c t="str" s="3" r="B62">
        <f>HYPERLINK("http://occurrenceRemarks__@DwC__@vegpath.org", "occurrenceRemarks__@DwC__@vegpath.org")</f>
        <v>occurrenceRemarks__@DwC__@vegpath.org</v>
      </c>
      <c t="str" s="3" r="C62">
        <f>HYPERLINK("http://occurrenceRemarks__@DwC__@vegpath.org", "occurrenceRemarks__@DwC__@vegpath.org")</f>
        <v>occurrenceRemarks__@DwC__@vegpath.org</v>
      </c>
      <c t="s" s="4" r="D62">
        <v>3</v>
      </c>
      <c t="s" s="3" r="E62">
        <v>19</v>
      </c>
      <c t="s" s="3" r="F62">
        <v>119</v>
      </c>
      <c s="3" r="G62"/>
    </row>
    <row r="63">
      <c s="3" r="A63"/>
      <c t="str" s="3" r="B63">
        <f>HYPERLINK("http://coverPercent__@VegX__.attribute.ordinal@vegpath.org", "coverPercent__@VegX__.attribute.ordinal@vegpath.org")</f>
        <v>coverPercent__@VegX__.attribute.ordinal@vegpath.org</v>
      </c>
      <c t="str" s="3" r="C63">
        <f>HYPERLINK("http://coverPercent__@VegX__.attribute.ordinal@vegpath.org", "coverPercent__@VegX__.attribute.ordinal@vegpath.org")</f>
        <v>coverPercent__@VegX__.attribute.ordinal@vegpath.org</v>
      </c>
      <c t="s" s="4" r="D63">
        <v>14</v>
      </c>
      <c t="s" s="3" r="E63">
        <v>120</v>
      </c>
      <c t="s" s="3" r="F63">
        <v>121</v>
      </c>
      <c s="3" r="G63"/>
    </row>
    <row r="64">
      <c s="3" r="A64"/>
      <c t="str" s="3" r="B64">
        <f>HYPERLINK("http://stem_dbh[_cm]__@SALVIAS__.Plot_data@vegpath.org", "stem_dbh[_cm]__@SALVIAS__.Plot_data@vegpath.org")</f>
        <v>stem_dbh[_cm]__@SALVIAS__.Plot_data@vegpath.org</v>
      </c>
      <c t="str" s="3" r="C64">
        <f>HYPERLINK("http://stem_dbh[_cm]__@SALVIAS__.Plot_data@vegpath.org", "stem_dbh[_cm]__@SALVIAS__.Plot_data@vegpath.org")</f>
        <v>stem_dbh[_cm]__@SALVIAS__.Plot_data@vegpath.org</v>
      </c>
      <c t="s" s="4" r="D64">
        <v>14</v>
      </c>
      <c t="s" s="3" r="E64">
        <v>19</v>
      </c>
      <c t="s" s="3" r="F64">
        <v>122</v>
      </c>
      <c s="3" r="G64"/>
    </row>
    <row r="65">
      <c s="3" r="A65"/>
      <c t="str" s="3" r="B65">
        <f>HYPERLINK("http://stemHeight[_m]__@VegBank__.stemCount@vegpath.org", "stemHeight[_m]__@VegBank__.stemCount@vegpath.org")</f>
        <v>stemHeight[_m]__@VegBank__.stemCount@vegpath.org</v>
      </c>
      <c t="str" s="3" r="C65">
        <f>HYPERLINK("http://stemHeight[_m]__@VegBank__.stemCount@vegpath.org", "stemHeight[_m]__@VegBank__.stemCount@vegpath.org")</f>
        <v>stemHeight[_m]__@VegBank__.stemCount@vegpath.org</v>
      </c>
      <c t="s" s="4" r="D65">
        <v>14</v>
      </c>
      <c t="s" s="3" r="E65">
        <v>19</v>
      </c>
      <c t="s" s="3" r="F65">
        <v>123</v>
      </c>
      <c s="3" r="G65"/>
    </row>
    <row r="66">
      <c s="3" r="A66"/>
      <c t="str" s="3" r="B66">
        <f>HYPERLINK("http://[tag=]identificationLabel__@VegX__.individual@vegpath.org", "[tag=]identificationLabel__@VegX__.individual@vegpath.org")</f>
        <v>[tag=]identificationLabel__@VegX__.individual@vegpath.org</v>
      </c>
      <c t="str" s="3" r="C66">
        <f>HYPERLINK("http://[tag=]identificationLabel__@VegX__.individual@vegpath.org", "[tag=]identificationLabel__@VegX__.individual@vegpath.org")</f>
        <v>[tag=]identificationLabel__@VegX__.individual@vegpath.org</v>
      </c>
      <c t="s" s="4" r="D66">
        <v>3</v>
      </c>
      <c t="s" s="3" r="E66">
        <v>19</v>
      </c>
      <c t="s" s="3" r="F66">
        <v>124</v>
      </c>
      <c s="3" r="G66"/>
    </row>
    <row r="67">
      <c s="3" r="A67"/>
      <c t="str" s="3" r="B67">
        <f>HYPERLINK("http://relativeX[_m]__@VegX__.individualOrganismObs@vegpath.org", "relativeX[_m]__@VegX__.individualOrganismObs@vegpath.org")</f>
        <v>relativeX[_m]__@VegX__.individualOrganismObs@vegpath.org</v>
      </c>
      <c t="str" s="3" r="C67">
        <f>HYPERLINK("http://relativeX[_m]__@VegX__.individualOrganismObs@vegpath.org", "relativeX[_m]__@VegX__.individualOrganismObs@vegpath.org")</f>
        <v>relativeX[_m]__@VegX__.individualOrganismObs@vegpath.org</v>
      </c>
      <c t="s" s="4" r="D67">
        <v>14</v>
      </c>
      <c t="s" s="3" r="E67">
        <v>19</v>
      </c>
      <c t="s" s="3" r="F67">
        <v>125</v>
      </c>
      <c s="3" r="G67"/>
    </row>
    <row r="68">
      <c s="3" r="A68"/>
      <c t="str" s="3" r="B68">
        <f>HYPERLINK("http://relativeY[_m]__@VegX__.individualOrganismObs@vegpath.org", "relativeY[_m]__@VegX__.individualOrganismObs@vegpath.org")</f>
        <v>relativeY[_m]__@VegX__.individualOrganismObs@vegpath.org</v>
      </c>
      <c t="str" s="3" r="C68">
        <f>HYPERLINK("http://relativeY[_m]__@VegX__.individualOrganismObs@vegpath.org", "relativeY[_m]__@VegX__.individualOrganismObs@vegpath.org")</f>
        <v>relativeY[_m]__@VegX__.individualOrganismObs@vegpath.org</v>
      </c>
      <c t="s" s="4" r="D68">
        <v>14</v>
      </c>
      <c t="s" s="3" r="E68">
        <v>19</v>
      </c>
      <c t="s" s="3" r="F68">
        <v>126</v>
      </c>
      <c s="3" r="G68"/>
    </row>
    <row r="69">
      <c s="3" r="A69"/>
      <c t="str" s="3" r="B69">
        <f>HYPERLINK("http://taxonObservation[.id]__@VegBank__@vegpath.org", "taxonObservation[.id]__@VegBank__@vegpath.org")</f>
        <v>taxonObservation[.id]__@VegBank__@vegpath.org</v>
      </c>
      <c t="str" s="3" r="C69">
        <f>HYPERLINK("http://taxonObservation[.id]__@VegBank__@vegpath.org", "taxonObservation[.id]__@VegBank__@vegpath.org")</f>
        <v>taxonObservation[.id]__@VegBank__@vegpath.org</v>
      </c>
      <c t="s" s="4" r="D69">
        <v>3</v>
      </c>
      <c t="s" s="3" r="E69">
        <v>127</v>
      </c>
      <c t="s" s="3" r="F69">
        <v>128</v>
      </c>
      <c s="3" r="G69"/>
    </row>
    <row r="70">
      <c s="3" r="A70"/>
      <c t="s" s="3" r="B70">
        <v>129</v>
      </c>
      <c t="str" s="3" r="C70">
        <f>HYPERLINK("http://taxonNameUsageConcept.authorCode__@VegX__@vegpath.org", "taxonNameUsageConcept.authorCode__@VegX__@vegpath.org")</f>
        <v>taxonNameUsageConcept.authorCode__@VegX__@vegpath.org</v>
      </c>
      <c t="s" s="4" r="D70">
        <v>3</v>
      </c>
      <c t="s" s="3" r="E70">
        <v>19</v>
      </c>
      <c t="s" s="3" r="F70">
        <v>130</v>
      </c>
      <c s="3" r="G70"/>
    </row>
    <row r="71">
      <c s="3" r="A71"/>
      <c t="str" s="3" r="B71">
        <f>HYPERLINK("http://aggregateOrganismObservation.id__@VegX__@vegpath.org", "aggregateOrganismObservation.id__@VegX__@vegpath.org")</f>
        <v>aggregateOrganismObservation.id__@VegX__@vegpath.org</v>
      </c>
      <c t="str" s="3" r="C71">
        <f>HYPERLINK("http://aggregateOrganismObservation.id__@VegX__@vegpath.org", "aggregateOrganismObservation.id__@VegX__@vegpath.org")</f>
        <v>aggregateOrganismObservation.id__@VegX__@vegpath.org</v>
      </c>
      <c t="s" s="4" r="D71">
        <v>3</v>
      </c>
      <c t="s" s="3" r="E71">
        <v>19</v>
      </c>
      <c t="s" s="3" r="F71">
        <v>131</v>
      </c>
      <c s="3" r="G71"/>
    </row>
    <row r="72">
      <c s="3" r="A72"/>
      <c t="str" s="3" r="B72">
        <f>HYPERLINK("http://individualOrganismObservation.id__@VegX__@vegpath.org", "individualOrganismObservation.id__@VegX__@vegpath.org")</f>
        <v>individualOrganismObservation.id__@VegX__@vegpath.org</v>
      </c>
      <c t="str" s="3" r="C72">
        <f>HYPERLINK("http://individualOrganismObservation.id__@VegX__@vegpath.org", "individualOrganismObservation.id__@VegX__@vegpath.org")</f>
        <v>individualOrganismObservation.id__@VegX__@vegpath.org</v>
      </c>
      <c t="s" s="4" r="D72">
        <v>3</v>
      </c>
      <c t="s" s="3" r="E72">
        <v>19</v>
      </c>
      <c t="s" s="3" r="F72">
        <v>132</v>
      </c>
      <c s="3" r="G72"/>
    </row>
    <row r="73">
      <c s="3" r="A73"/>
      <c t="str" s="3" r="B73">
        <f>HYPERLINK("http://individualID__@DwC__@vegpath.org", "individualID__@DwC__@vegpath.org")</f>
        <v>individualID__@DwC__@vegpath.org</v>
      </c>
      <c t="str" s="3" r="C73">
        <f>HYPERLINK("http://individualID__@DwC__@vegpath.org", "individualID__@DwC__@vegpath.org")</f>
        <v>individualID__@DwC__@vegpath.org</v>
      </c>
      <c t="s" s="4" r="D73">
        <v>3</v>
      </c>
      <c t="s" s="3" r="E73">
        <v>19</v>
      </c>
      <c t="s" s="3" r="F73">
        <v>133</v>
      </c>
      <c s="3" r="G73"/>
    </row>
    <row r="74">
      <c s="3" r="A74"/>
      <c t="str" s="3" r="B74">
        <f>HYPERLINK("http://individualCount__@DwC__@vegpath.org", "individualCount__@DwC__@vegpath.org")</f>
        <v>individualCount__@DwC__@vegpath.org</v>
      </c>
      <c t="str" s="3" r="C74">
        <f>HYPERLINK("http://individualCount__@DwC__@vegpath.org", "individualCount__@DwC__@vegpath.org")</f>
        <v>individualCount__@DwC__@vegpath.org</v>
      </c>
      <c t="s" s="4" r="D74">
        <v>26</v>
      </c>
      <c t="s" s="3" r="E74">
        <v>19</v>
      </c>
      <c t="s" s="3" r="F74">
        <v>134</v>
      </c>
      <c s="3" r="G74"/>
    </row>
    <row r="75">
      <c s="3" r="A75"/>
      <c t="str" s="3" r="B75">
        <f>HYPERLINK("http://stemCode__@VegBank__.stemLocation@vegpath.org", "stemCode__@VegBank__.stemLocation@vegpath.org")</f>
        <v>stemCode__@VegBank__.stemLocation@vegpath.org</v>
      </c>
      <c t="str" s="3" r="C75">
        <f>HYPERLINK("http://stemCode__@VegBank__.stemLocation@vegpath.org", "stemCode__@VegBank__.stemLocation@vegpath.org")</f>
        <v>stemCode__@VegBank__.stemLocation@vegpath.org</v>
      </c>
      <c t="s" s="4" r="D75">
        <v>3</v>
      </c>
      <c t="s" s="3" r="E75">
        <v>19</v>
      </c>
      <c t="s" s="3" r="F75">
        <v>135</v>
      </c>
      <c s="3" r="G75"/>
    </row>
    <row r="76">
      <c s="3" r="A76"/>
      <c t="str" s="3" r="B76">
        <f>HYPERLINK("http://TAXONOBSERVATION_ID__@VegBank__.taxonObservation@vegpath.org", "TAXONOBSERVATION_ID__@VegBank__.taxonObservation@vegpath.org")</f>
        <v>TAXONOBSERVATION_ID__@VegBank__.taxonObservation@vegpath.org</v>
      </c>
      <c t="str" s="3" r="C76">
        <f>HYPERLINK("http://TAXONOBSERVATION_ID__@VegBank__.taxonObservation@vegpath.org", "TAXONOBSERVATION_ID__@VegBank__.taxonObservation@vegpath.org")</f>
        <v>TAXONOBSERVATION_ID__@VegBank__.taxonObservation@vegpath.org</v>
      </c>
      <c t="s" s="4" r="D76">
        <v>136</v>
      </c>
      <c t="s" s="3" r="E76">
        <v>137</v>
      </c>
      <c t="s" s="3" r="F76">
        <v>138</v>
      </c>
      <c s="3" r="G76"/>
    </row>
  </sheetData>
  <legacy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7.14" defaultRowHeight="12.75"/>
  <cols>
    <col min="1" customWidth="1" max="1" width="24.0"/>
    <col min="2" customWidth="1" max="2" width="65.14"/>
    <col min="3" customWidth="1" max="3" width="73.14"/>
  </cols>
  <sheetData>
    <row r="1">
      <c t="s" s="1" r="A1">
        <v>139</v>
      </c>
      <c t="s" s="1" r="B1">
        <v>140</v>
      </c>
      <c t="s" s="3" r="C1">
        <v>1</v>
      </c>
    </row>
    <row r="2">
      <c t="s" s="3" r="A2">
        <v>141</v>
      </c>
      <c t="s" s="3" r="B2">
        <v>142</v>
      </c>
      <c t="s" s="3" r="C2">
        <v>143</v>
      </c>
    </row>
    <row r="3">
      <c t="s" s="3" r="A3">
        <v>144</v>
      </c>
      <c s="3" r="B3"/>
      <c t="s" s="3" r="C3">
        <v>145</v>
      </c>
    </row>
    <row r="4">
      <c t="s" s="3" r="A4">
        <v>146</v>
      </c>
      <c t="s" s="3" r="B4">
        <v>147</v>
      </c>
      <c t="s" s="3" r="C4">
        <v>148</v>
      </c>
    </row>
    <row r="5">
      <c t="s" s="3" r="A5">
        <v>149</v>
      </c>
      <c t="s" s="3" r="B5">
        <v>150</v>
      </c>
      <c t="s" s="3" r="C5">
        <v>151</v>
      </c>
    </row>
    <row r="6">
      <c t="s" s="3" r="A6">
        <v>152</v>
      </c>
      <c t="s" s="3" r="B6">
        <v>153</v>
      </c>
      <c t="s" s="3" r="C6">
        <v>154</v>
      </c>
    </row>
    <row r="7">
      <c t="s" s="3" r="A7">
        <v>155</v>
      </c>
      <c t="s" s="3" r="B7">
        <v>156</v>
      </c>
      <c t="s" s="3" r="C7">
        <v>157</v>
      </c>
    </row>
    <row r="8">
      <c t="s" s="3" r="A8">
        <v>158</v>
      </c>
      <c t="s" s="3" r="B8">
        <v>159</v>
      </c>
      <c t="s" s="3" r="C8">
        <v>160</v>
      </c>
    </row>
    <row r="9">
      <c t="s" s="3" r="A9">
        <v>161</v>
      </c>
      <c t="s" s="3" r="B9">
        <v>162</v>
      </c>
      <c t="s" s="3" r="C9">
        <v>163</v>
      </c>
    </row>
    <row r="10">
      <c t="s" s="3" r="A10">
        <v>164</v>
      </c>
      <c t="s" s="3" r="B10">
        <v>165</v>
      </c>
      <c t="s" s="3" r="C10">
        <v>166</v>
      </c>
    </row>
    <row r="11">
      <c t="s" s="3" r="A11">
        <v>167</v>
      </c>
      <c t="s" s="3" r="B11">
        <v>168</v>
      </c>
      <c t="s" s="3" r="C11">
        <v>169</v>
      </c>
    </row>
    <row r="12">
      <c t="s" s="3" r="A12">
        <v>170</v>
      </c>
      <c t="s" s="3" r="B12">
        <v>171</v>
      </c>
      <c t="s" s="3" r="C12">
        <v>172</v>
      </c>
    </row>
    <row r="13">
      <c t="s" s="3" r="A13">
        <v>173</v>
      </c>
      <c t="s" s="3" r="B13">
        <v>174</v>
      </c>
      <c t="s" s="3" r="C13">
        <v>175</v>
      </c>
    </row>
    <row r="14">
      <c t="s" s="3" r="A14">
        <v>176</v>
      </c>
      <c t="s" s="3" r="B14">
        <v>177</v>
      </c>
      <c t="s" s="3" r="C14">
        <v>178</v>
      </c>
    </row>
    <row r="15">
      <c t="s" s="3" r="A15">
        <v>179</v>
      </c>
      <c t="s" s="3" r="B15">
        <v>180</v>
      </c>
      <c t="s" s="3" r="C15">
        <v>181</v>
      </c>
    </row>
    <row r="16">
      <c t="s" s="3" r="A16">
        <v>182</v>
      </c>
      <c t="s" s="3" r="B16">
        <v>183</v>
      </c>
      <c t="s" s="3" r="C16">
        <v>184</v>
      </c>
    </row>
    <row r="17">
      <c t="s" s="3" r="A17">
        <v>185</v>
      </c>
      <c t="s" s="3" r="B17">
        <v>186</v>
      </c>
      <c t="s" s="3" r="C17">
        <v>187</v>
      </c>
    </row>
    <row r="18">
      <c s="3" r="A18"/>
      <c s="3" r="B18"/>
      <c s="3" r="C18"/>
    </row>
    <row r="19">
      <c s="3" r="A19"/>
      <c s="3" r="B19"/>
      <c s="3" r="C19"/>
    </row>
    <row r="20">
      <c s="3" r="A20"/>
      <c s="3" r="B20"/>
      <c s="3" r="C20"/>
    </row>
    <row r="21">
      <c s="3" r="A21"/>
      <c s="3" r="B21"/>
      <c s="3" r="C21"/>
    </row>
    <row r="22">
      <c s="3" r="A22"/>
      <c s="3" r="B22"/>
      <c s="3" r="C22"/>
    </row>
    <row r="23">
      <c s="3" r="A23"/>
      <c s="3" r="B23"/>
      <c s="3" r="C23"/>
    </row>
    <row r="24">
      <c s="3" r="A24"/>
      <c s="3" r="B24"/>
      <c s="3" r="C24"/>
    </row>
    <row r="25">
      <c s="3" r="A25"/>
      <c s="3" r="B25"/>
      <c s="3" r="C25"/>
    </row>
    <row r="26">
      <c s="3" r="A26"/>
      <c s="3" r="B26"/>
      <c s="3" r="C26"/>
    </row>
    <row r="27">
      <c s="3" r="A27"/>
      <c s="3" r="B27"/>
      <c s="3" r="C27"/>
    </row>
    <row r="28">
      <c s="3" r="A28"/>
      <c s="3" r="B28"/>
      <c s="3" r="C28"/>
    </row>
    <row r="29">
      <c s="3" r="A29"/>
      <c s="3" r="B29"/>
      <c s="3" r="C29"/>
    </row>
    <row r="30">
      <c s="3" r="A30"/>
      <c s="3" r="B30"/>
      <c s="3" r="C30"/>
    </row>
    <row r="31">
      <c s="3" r="A31"/>
      <c s="3" r="B31"/>
      <c s="3" r="C31"/>
    </row>
    <row r="32">
      <c s="3" r="A32"/>
      <c s="3" r="B32"/>
      <c s="3" r="C32"/>
    </row>
    <row r="33">
      <c s="3" r="A33"/>
      <c s="3" r="B33"/>
      <c s="3" r="C33"/>
    </row>
    <row r="34">
      <c s="3" r="A34"/>
      <c s="3" r="B34"/>
      <c s="3" r="C34"/>
    </row>
    <row r="35">
      <c s="3" r="A35"/>
      <c s="3" r="B35"/>
      <c s="3" r="C35"/>
    </row>
    <row r="36">
      <c s="3" r="A36"/>
      <c s="3" r="B36"/>
      <c s="3" r="C36"/>
    </row>
  </sheetData>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7.14" defaultRowHeight="12.75"/>
  <cols>
    <col min="1" customWidth="1" max="1" width="24.57"/>
    <col min="2" customWidth="1" max="2" width="62.86"/>
    <col min="3" customWidth="1" max="3" width="75.0"/>
  </cols>
  <sheetData>
    <row r="1">
      <c t="s" s="1" r="A1">
        <v>188</v>
      </c>
      <c t="s" s="1" r="B1">
        <v>189</v>
      </c>
      <c t="s" s="1" r="C1">
        <v>190</v>
      </c>
    </row>
    <row r="2">
      <c t="s" s="3" r="A2">
        <v>137</v>
      </c>
      <c t="str" s="3" r="B2">
        <f>HYPERLINK("http://TAXONOBSERVATION_ID__@VegBank__.taxonObservation@vegpath.org", "TAXONOBSERVATION_ID__@VegBank__.taxonObservation@vegpath.org")</f>
        <v>TAXONOBSERVATION_ID__@VegBank__.taxonObservation@vegpath.org</v>
      </c>
      <c s="3" r="C2"/>
    </row>
    <row r="3">
      <c t="s" s="3" r="A3">
        <v>191</v>
      </c>
      <c t="s" s="3" r="B3">
        <v>19</v>
      </c>
      <c s="3" r="C3"/>
    </row>
    <row r="4">
      <c t="s" s="3" r="A4">
        <v>192</v>
      </c>
      <c t="str" s="3" r="B4">
        <f>HYPERLINK("http://[custodial_]institutionCode[s]__@DwC__@vegpath.org", "[custodial_]institutionCode[s]__@DwC__@vegpath.org")</f>
        <v>[custodial_]institutionCode[s]__@DwC__@vegpath.org</v>
      </c>
      <c s="3" r="C4"/>
    </row>
    <row r="5">
      <c t="s" s="3" r="A5">
        <v>193</v>
      </c>
      <c t="str" s="3" r="B5">
        <f>HYPERLINK("http://[custodial_]institutionCode[s]__@DwC__@vegpath.org", "[custodial_]institutionCode[s]__@DwC__@vegpath.org")</f>
        <v>[custodial_]institutionCode[s]__@DwC__@vegpath.org</v>
      </c>
      <c s="3" r="C5"/>
    </row>
    <row r="6">
      <c t="s" s="3" r="A6">
        <v>194</v>
      </c>
      <c t="s" s="3" r="B6">
        <v>2</v>
      </c>
      <c s="3" r="C6"/>
    </row>
    <row r="7">
      <c t="s" s="3" r="A7">
        <v>4</v>
      </c>
      <c t="s" s="3" r="B7">
        <v>2</v>
      </c>
      <c s="3" r="C7"/>
    </row>
    <row r="8">
      <c t="s" s="3" r="A8">
        <v>195</v>
      </c>
      <c t="str" s="3" r="B8">
        <f>HYPERLINK("http://[custodial_]institutionCode[s]__@DwC__@vegpath.org", "[custodial_]institutionCode[s]__@DwC__@vegpath.org")</f>
        <v>[custodial_]institutionCode[s]__@DwC__@vegpath.org</v>
      </c>
      <c s="3" r="C8"/>
    </row>
    <row r="9">
      <c t="s" s="3" r="A9">
        <v>196</v>
      </c>
      <c t="str" s="3" r="B9">
        <f>HYPERLINK("http://[custodial_]institutionCode[s]__@DwC__@vegpath.org", "[custodial_]institutionCode[s]__@DwC__@vegpath.org")</f>
        <v>[custodial_]institutionCode[s]__@DwC__@vegpath.org</v>
      </c>
      <c s="3" r="C9"/>
    </row>
    <row r="10">
      <c t="s" s="3" r="A10">
        <v>65</v>
      </c>
      <c t="str" s="3" r="B10">
        <f>HYPERLINK("http://occurrenceID__@DwC__@vegpath.org", "occurrenceID__@DwC__@vegpath.org")</f>
        <v>occurrenceID__@DwC__@vegpath.org</v>
      </c>
      <c s="3" r="C10"/>
    </row>
    <row r="11">
      <c t="s" s="3" r="A11">
        <v>61</v>
      </c>
      <c t="str" s="3" r="B11">
        <f>HYPERLINK("http://[custodial_]institutionCode[s]__@DwC__@vegpath.org", "[custodial_]institutionCode[s]__@DwC__@vegpath.org")</f>
        <v>[custodial_]institutionCode[s]__@DwC__@vegpath.org</v>
      </c>
      <c s="3" r="C11"/>
    </row>
    <row r="12">
      <c t="s" s="3" r="A12">
        <v>35</v>
      </c>
      <c t="str" s="3" r="B12">
        <f>HYPERLINK("http://locationID__@DwC__@vegpath.org", "locationID__@DwC__@vegpath.org")</f>
        <v>locationID__@DwC__@vegpath.org</v>
      </c>
      <c s="3" r="C12"/>
    </row>
    <row r="13">
      <c t="s" s="3" r="A13">
        <v>37</v>
      </c>
      <c t="str" s="3" r="B13">
        <f>HYPERLINK("http://plotName__@VegX__.plot@vegpath.org", "plotName__@VegX__.plot@vegpath.org")</f>
        <v>plotName__@VegX__.plot@vegpath.org</v>
      </c>
      <c s="3" r="C13"/>
    </row>
    <row r="14">
      <c t="s" s="3" r="A14">
        <v>127</v>
      </c>
      <c t="str" s="3" r="B14">
        <f>HYPERLINK("http://taxonObservation[.id]__@VegBank__@vegpath.org", "taxonObservation[.id]__@VegBank__@vegpath.org")</f>
        <v>taxonObservation[.id]__@VegBank__@vegpath.org</v>
      </c>
      <c s="3" r="C14"/>
    </row>
    <row r="15">
      <c t="s" s="3" r="A15">
        <v>197</v>
      </c>
      <c t="s" s="3" r="B15">
        <v>19</v>
      </c>
      <c s="3" r="C15"/>
    </row>
    <row r="16">
      <c t="s" s="3" r="A16">
        <v>72</v>
      </c>
      <c t="str" s="3" r="B16">
        <f>HYPERLINK("http://[verbatim_]family__@DwC__@vegpath.org", "[verbatim_]family__@DwC__@vegpath.org")</f>
        <v>[verbatim_]family__@DwC__@vegpath.org</v>
      </c>
      <c s="3" r="C16"/>
    </row>
    <row r="17">
      <c t="s" s="3" r="A17">
        <v>198</v>
      </c>
      <c t="s" s="3" r="B17">
        <v>19</v>
      </c>
      <c s="3" r="C17"/>
    </row>
    <row r="18">
      <c t="s" s="3" r="A18">
        <v>84</v>
      </c>
      <c t="str" s="3" r="B18">
        <f>HYPERLINK("http://[higher_plant_group~]higherClassification__@DwC__@vegpath.org", "[higher_plant_group~]higherClassification__@DwC__@vegpath.org")</f>
        <v>[higher_plant_group~]higherClassification__@DwC__@vegpath.org</v>
      </c>
      <c s="3" r="C18"/>
    </row>
    <row r="19">
      <c t="s" s="3" r="A19">
        <v>89</v>
      </c>
      <c t="s" s="3" r="B19">
        <v>88</v>
      </c>
      <c s="3" r="C19"/>
    </row>
    <row r="20">
      <c t="s" s="3" r="A20">
        <v>92</v>
      </c>
      <c t="s" s="3" r="B20">
        <v>91</v>
      </c>
      <c s="3" r="C20"/>
    </row>
    <row r="21">
      <c t="s" s="3" r="A21">
        <v>97</v>
      </c>
      <c t="s" s="3" r="B21">
        <v>96</v>
      </c>
      <c s="3" r="C21"/>
    </row>
    <row r="22">
      <c t="s" s="3" r="A22">
        <v>100</v>
      </c>
      <c t="s" s="3" r="B22">
        <v>99</v>
      </c>
      <c s="3" r="C22"/>
    </row>
    <row r="23">
      <c t="s" s="3" r="A23">
        <v>103</v>
      </c>
      <c t="s" s="3" r="B23">
        <v>102</v>
      </c>
      <c s="3" r="C23"/>
    </row>
    <row r="24">
      <c t="s" s="3" r="A24">
        <v>107</v>
      </c>
      <c t="str" s="3" r="B24">
        <f>HYPERLINK("http://speciesBinomialWithMorphospecies__@VegCore__@vegpath.org", "speciesBinomialWithMorphospecies__@VegCore__@vegpath.org")</f>
        <v>speciesBinomialWithMorphospecies__@VegCore__@vegpath.org</v>
      </c>
      <c s="3" r="C24"/>
    </row>
    <row r="25">
      <c t="s" s="3" r="A25">
        <v>86</v>
      </c>
      <c t="str" s="3" r="B25">
        <f>HYPERLINK("http://taxonomicStatus__@DwC__@vegpath.org", "taxonomicStatus__@DwC__@vegpath.org")</f>
        <v>taxonomicStatus__@DwC__@vegpath.org</v>
      </c>
      <c s="3" r="C25"/>
    </row>
    <row r="26">
      <c t="s" s="3" r="A26">
        <v>6</v>
      </c>
      <c t="str" s="3" r="B26">
        <f>HYPERLINK("http://country__@DwC__@vegpath.org", "country__@DwC__@vegpath.org")</f>
        <v>country__@DwC__@vegpath.org</v>
      </c>
      <c s="3" r="C26"/>
    </row>
    <row r="27">
      <c t="s" s="3" r="A27">
        <v>8</v>
      </c>
      <c t="str" s="3" r="B27">
        <f>HYPERLINK("http://stateProvince__@DwC__@vegpath.org", "stateProvince__@DwC__@vegpath.org")</f>
        <v>stateProvince__@DwC__@vegpath.org</v>
      </c>
      <c s="3" r="C27"/>
    </row>
    <row r="28">
      <c t="s" s="3" r="A28">
        <v>10</v>
      </c>
      <c t="str" s="3" r="B28">
        <f>HYPERLINK("http://county__@DwC__@vegpath.org", "county__@DwC__@vegpath.org")</f>
        <v>county__@DwC__@vegpath.org</v>
      </c>
      <c s="3" r="C28"/>
    </row>
    <row r="29">
      <c t="s" s="3" r="A29">
        <v>199</v>
      </c>
      <c t="s" s="3" r="B29">
        <v>19</v>
      </c>
      <c s="3" r="C29"/>
    </row>
    <row r="30">
      <c t="s" s="3" r="A30">
        <v>200</v>
      </c>
      <c t="s" s="3" r="B30">
        <v>19</v>
      </c>
      <c s="3" r="C30"/>
    </row>
    <row r="31">
      <c t="s" s="3" r="A31">
        <v>201</v>
      </c>
      <c t="s" s="3" r="B31">
        <v>19</v>
      </c>
      <c s="3" r="C31"/>
    </row>
    <row r="32">
      <c t="s" s="3" r="A32">
        <v>202</v>
      </c>
      <c t="s" s="3" r="B32">
        <v>19</v>
      </c>
      <c s="3" r="C32"/>
    </row>
    <row r="33">
      <c t="s" s="3" r="A33">
        <v>203</v>
      </c>
      <c t="s" s="3" r="B33">
        <v>19</v>
      </c>
      <c s="3" r="C33"/>
    </row>
    <row r="34">
      <c t="s" s="3" r="A34">
        <v>15</v>
      </c>
      <c t="str" s="3" r="B34">
        <f>HYPERLINK("http://decimalLatitude__@DwC__@vegpath.org", "decimalLatitude__@DwC__@vegpath.org")</f>
        <v>decimalLatitude__@DwC__@vegpath.org</v>
      </c>
      <c s="3" r="C34"/>
    </row>
    <row r="35">
      <c t="s" s="3" r="A35">
        <v>17</v>
      </c>
      <c t="str" s="3" r="B35">
        <f>HYPERLINK("http://decimalLongitude__@DwC__@vegpath.org", "decimalLongitude__@DwC__@vegpath.org")</f>
        <v>decimalLongitude__@DwC__@vegpath.org</v>
      </c>
      <c s="3" r="C35"/>
    </row>
    <row r="36">
      <c t="s" s="3" r="A36">
        <v>48</v>
      </c>
      <c t="str" s="3" r="B36">
        <f>HYPERLINK("http://(-minimum-)ElevationInMeters__@DwC__@vegpath.org", "(-minimum-)ElevationInMeters__@DwC__@vegpath.org")</f>
        <v>(-minimum-)ElevationInMeters__@DwC__@vegpath.org</v>
      </c>
      <c s="3" r="C36"/>
    </row>
    <row r="37">
      <c t="s" s="3" r="A37">
        <v>27</v>
      </c>
      <c t="s" s="3" r="B37">
        <v>25</v>
      </c>
      <c s="3" r="C37"/>
    </row>
    <row r="38">
      <c t="s" s="3" r="A38">
        <v>30</v>
      </c>
      <c t="s" s="3" r="B38">
        <v>29</v>
      </c>
      <c s="3" r="C38"/>
    </row>
    <row r="39">
      <c t="s" s="3" r="A39">
        <v>204</v>
      </c>
      <c t="s" s="3" r="B39">
        <v>19</v>
      </c>
      <c s="3" r="C39"/>
    </row>
    <row r="40">
      <c t="s" s="3" r="A40">
        <v>115</v>
      </c>
      <c t="s" s="3" r="B40">
        <v>114</v>
      </c>
      <c s="3" r="C40"/>
    </row>
    <row r="41">
      <c t="s" s="3" r="A41">
        <v>67</v>
      </c>
      <c t="str" s="3" r="B41">
        <f>HYPERLINK("http://recordedBy__@DwC__@vegpath.org", "recordedBy__@DwC__@vegpath.org")</f>
        <v>recordedBy__@DwC__@vegpath.org</v>
      </c>
      <c s="3" r="C41"/>
    </row>
    <row r="42">
      <c t="s" s="3" r="A42">
        <v>70</v>
      </c>
      <c t="str" s="3" r="B42">
        <f>HYPERLINK("http://(-Earliest-)DateCollected__-2007-04-17__@DwC__.hist@vegpath.org", "(-Earliest-)DateCollected__-2007-04-17__@DwC__.hist@vegpath.org")</f>
        <v>(-Earliest-)DateCollected__-2007-04-17__@DwC__.hist@vegpath.org</v>
      </c>
      <c s="3" r="C42"/>
    </row>
    <row r="43">
      <c t="s" s="3" r="A43">
        <v>75</v>
      </c>
      <c t="str" s="3" r="B43">
        <f>HYPERLINK("http://identifiedBy__@DwC__@vegpath.org", "identifiedBy__@DwC__@vegpath.org")</f>
        <v>identifiedBy__@DwC__@vegpath.org</v>
      </c>
      <c s="3" r="C43"/>
    </row>
    <row r="44">
      <c t="s" s="3" r="A44">
        <v>77</v>
      </c>
      <c t="str" s="3" r="B44">
        <f>HYPERLINK("http://dateIdentified__@DwC__@vegpath.org", "dateIdentified__@DwC__@vegpath.org")</f>
        <v>dateIdentified__@DwC__@vegpath.org</v>
      </c>
      <c s="3" r="C44"/>
    </row>
    <row r="45">
      <c t="s" s="3" r="A45">
        <v>12</v>
      </c>
      <c t="str" s="3" r="B45">
        <f>HYPERLINK("http://locality__@DwC__@vegpath.org", "locality__@DwC__@vegpath.org")</f>
        <v>locality__@DwC__@vegpath.org</v>
      </c>
      <c s="3" r="C45"/>
    </row>
    <row r="46">
      <c t="s" s="3" r="A46">
        <v>205</v>
      </c>
      <c t="s" s="3" r="B46">
        <v>19</v>
      </c>
      <c s="3" r="C46"/>
    </row>
    <row r="47">
      <c t="s" s="3" r="A47">
        <v>37</v>
      </c>
      <c t="str" s="3" r="B47">
        <f>HYPERLINK("http://plotName__@VegX__.plot@vegpath.org", "plotName__@VegX__.plot@vegpath.org")</f>
        <v>plotName__@VegX__.plot@vegpath.org</v>
      </c>
      <c s="3" r="C47"/>
    </row>
    <row r="48">
      <c t="s" s="3" r="A48">
        <v>54</v>
      </c>
      <c t="str" s="3" r="B48">
        <f>HYPERLINK("http://samplingProtocol__@DwC__@vegpath.org", "samplingProtocol__@DwC__@vegpath.org")</f>
        <v>samplingProtocol__@DwC__@vegpath.org</v>
      </c>
      <c s="3" r="C48"/>
    </row>
    <row r="49">
      <c t="s" s="3" r="A49">
        <v>52</v>
      </c>
      <c t="s" s="3" r="B49">
        <v>206</v>
      </c>
      <c s="3" r="C49"/>
    </row>
    <row r="50">
      <c t="s" s="3" r="A50">
        <v>207</v>
      </c>
      <c t="s" s="3" r="B50">
        <v>19</v>
      </c>
      <c s="3" r="C50"/>
    </row>
    <row r="51">
      <c t="s" s="3" r="A51">
        <v>208</v>
      </c>
      <c t="s" s="3" r="B51">
        <v>19</v>
      </c>
      <c s="3" r="C51"/>
    </row>
    <row r="52">
      <c t="s" s="3" r="A52">
        <v>209</v>
      </c>
      <c t="s" s="3" r="B52">
        <v>19</v>
      </c>
      <c s="3" r="C52"/>
    </row>
    <row r="53">
      <c t="s" s="3" r="A53">
        <v>210</v>
      </c>
      <c t="s" s="3" r="B53">
        <v>19</v>
      </c>
      <c s="3" r="C53"/>
    </row>
    <row r="54">
      <c t="s" s="3" r="A54">
        <v>211</v>
      </c>
      <c t="s" s="3" r="B54">
        <v>19</v>
      </c>
      <c s="3" r="C54"/>
    </row>
    <row r="55">
      <c t="s" s="3" r="A55">
        <v>120</v>
      </c>
      <c t="str" s="3" r="B55">
        <f>HYPERLINK("http://coverPercent__@VegX__.attribute.ordinal@vegpath.org", "coverPercent__@VegX__.attribute.ordinal@vegpath.org")</f>
        <v>coverPercent__@VegX__.attribute.ordinal@vegpath.org</v>
      </c>
      <c s="3" r="C55"/>
    </row>
  </sheetData>
</worksheet>
</file>